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0410" firstSheet="1" activeTab="1"/>
  </bookViews>
  <sheets>
    <sheet name="Instructions" sheetId="1" r:id="rId1"/>
    <sheet name="HEMS Multi Crew" sheetId="2" r:id="rId2"/>
  </sheets>
  <definedNames>
    <definedName name="_xlnm.Print_Area" localSheetId="1">'HEMS Multi Crew'!$B$5:$H$174</definedName>
    <definedName name="OLE_LINK1" localSheetId="1">'HEMS Multi Crew'!$C$73</definedName>
    <definedName name="_xlnm.Print_Titles" localSheetId="1">'HEMS Multi Crew'!$5:$8</definedName>
  </definedNames>
  <calcPr fullCalcOnLoad="1"/>
</workbook>
</file>

<file path=xl/sharedStrings.xml><?xml version="1.0" encoding="utf-8"?>
<sst xmlns="http://schemas.openxmlformats.org/spreadsheetml/2006/main" count="281" uniqueCount="192">
  <si>
    <t>AIRCRAFT</t>
  </si>
  <si>
    <t>Mission importance</t>
  </si>
  <si>
    <t>Time of flight</t>
  </si>
  <si>
    <t>Meteorological conditions</t>
  </si>
  <si>
    <t>Wind</t>
  </si>
  <si>
    <t>Rain</t>
  </si>
  <si>
    <t>Initial Score</t>
  </si>
  <si>
    <t>Final Score</t>
  </si>
  <si>
    <t>Questions count:</t>
  </si>
  <si>
    <t>Initial Score:</t>
  </si>
  <si>
    <t>Final Score:</t>
  </si>
  <si>
    <t>Max Score:</t>
  </si>
  <si>
    <t>MISSION</t>
  </si>
  <si>
    <t>EXTERNAL PRESSURE</t>
  </si>
  <si>
    <t>TOTAL SCORE:</t>
  </si>
  <si>
    <t>Questions number:</t>
  </si>
  <si>
    <t>PERSONAL CONDITIONS</t>
  </si>
  <si>
    <t>RECENCY</t>
  </si>
  <si>
    <t>MITIGATION</t>
  </si>
  <si>
    <t>Medication</t>
  </si>
  <si>
    <t>Sleep</t>
  </si>
  <si>
    <t>Fatigue</t>
  </si>
  <si>
    <t>Emotion</t>
  </si>
  <si>
    <t>Operating Base</t>
  </si>
  <si>
    <t>Total flight time</t>
  </si>
  <si>
    <t>Flight time on type</t>
  </si>
  <si>
    <t>Planning</t>
  </si>
  <si>
    <t>Mission complexity</t>
  </si>
  <si>
    <t>Flight rules</t>
  </si>
  <si>
    <t>Known anomalies</t>
  </si>
  <si>
    <t>Performance (weight and density altitude)</t>
  </si>
  <si>
    <t>Clouds</t>
  </si>
  <si>
    <t>Icing</t>
  </si>
  <si>
    <t>Nuisance, not completely in shape.</t>
  </si>
  <si>
    <t>No medications in the last 24 hours.</t>
  </si>
  <si>
    <t>Over the counter medication.</t>
  </si>
  <si>
    <t>Not emotionally involved.</t>
  </si>
  <si>
    <t>New base or first four shifts on that base.</t>
  </si>
  <si>
    <t>Below  300 hours total flight time.</t>
  </si>
  <si>
    <t>Over 300 hours flight time on type.</t>
  </si>
  <si>
    <t>Between 100 and 300 hours flight time on type.</t>
  </si>
  <si>
    <t>Below 100 hours flight time on type.</t>
  </si>
  <si>
    <t>Not done, but supposed within limits by experience.</t>
  </si>
  <si>
    <t>Not done and near aircraft limitation.</t>
  </si>
  <si>
    <t>Well under limits.</t>
  </si>
  <si>
    <t>Close to limits only in cruise conditions.</t>
  </si>
  <si>
    <t>Close to limits during operations.</t>
  </si>
  <si>
    <t>Prescription medication. Attention and driving impairing medication.</t>
  </si>
  <si>
    <t>Emotionally involved. Little private problems.</t>
  </si>
  <si>
    <t>Emotionally stressed. Legal, financial or family problems.</t>
  </si>
  <si>
    <t>Well known. Regularly on shift. Last shift less than a month.</t>
  </si>
  <si>
    <t>Partially known. Some times on shift. Last shift less than three months.</t>
  </si>
  <si>
    <t>Yes.</t>
  </si>
  <si>
    <t>Partially.</t>
  </si>
  <si>
    <t>Not.</t>
  </si>
  <si>
    <t>None.</t>
  </si>
  <si>
    <t>Less than 2.</t>
  </si>
  <si>
    <t>More than 2.</t>
  </si>
  <si>
    <t>Done.</t>
  </si>
  <si>
    <t>Caution level %:</t>
  </si>
  <si>
    <t>High Risk level %:</t>
  </si>
  <si>
    <t>Subd. 0-1</t>
  </si>
  <si>
    <t>Subd. 0-max sc.</t>
  </si>
  <si>
    <t>Ref. risk</t>
  </si>
  <si>
    <t>Initial Sc.</t>
  </si>
  <si>
    <t>Final Sc.</t>
  </si>
  <si>
    <t>Separation:</t>
  </si>
  <si>
    <t>Sep. Caution</t>
  </si>
  <si>
    <t>Sep H.R.</t>
  </si>
  <si>
    <t>X</t>
  </si>
  <si>
    <t>Questions missing:</t>
  </si>
  <si>
    <t>Snow</t>
  </si>
  <si>
    <t>No snow</t>
  </si>
  <si>
    <t>Terrain</t>
  </si>
  <si>
    <t>Physical</t>
  </si>
  <si>
    <t>OPERATING BASE</t>
  </si>
  <si>
    <t>No fatigue.</t>
  </si>
  <si>
    <t>Moderate fatigue.</t>
  </si>
  <si>
    <t>Over 3000 hours total flight time.</t>
  </si>
  <si>
    <t>Between 3000 and 1500  hours total flight time.</t>
  </si>
  <si>
    <t>Below  1500 hours total flight time.</t>
  </si>
  <si>
    <t xml:space="preserve">Helicopter equipment fitted for the mission </t>
  </si>
  <si>
    <t>Food &amp; drink</t>
  </si>
  <si>
    <t>Physiologic</t>
  </si>
  <si>
    <t>Adequately nourished and hydrated.</t>
  </si>
  <si>
    <t>No problems. Physically in shape.</t>
  </si>
  <si>
    <t>Disclaimer:</t>
  </si>
  <si>
    <t>The views expressed in this leaflet are the exclusive responsibility of EHEST.</t>
  </si>
  <si>
    <t>All information provided is of a general nature only and is not intended to address</t>
  </si>
  <si>
    <t>the specific circumstances of any particular individual or entity. Its only purpose is to</t>
  </si>
  <si>
    <t>provide guidance without affecting in any way the status of officially adopted</t>
  </si>
  <si>
    <t>legislative and regulatory provisions, including Acceptable Means of Compliance or</t>
  </si>
  <si>
    <t>Guidance Materials. It is not intended and should not be relied upon, as any form</t>
  </si>
  <si>
    <t>of warranty, representation, undertaking, contractual, or other commitment binding</t>
  </si>
  <si>
    <t>in law upon EHEST its participants or affiliate organisations. The adoption of</t>
  </si>
  <si>
    <t>such recommendations is subject to voluntary commitment and engages only the</t>
  </si>
  <si>
    <t>responsibility of those who endorse these actions.</t>
  </si>
  <si>
    <t>Consequently, EHEST and its participants or affiliate organisations do not express or</t>
  </si>
  <si>
    <t>imply any warranty or assume any liability or responsibility for the accuracy,</t>
  </si>
  <si>
    <t>completeness or usefulness of any information or recommendation included in this</t>
  </si>
  <si>
    <t>leaflet. To the extent permitted by Law, EHEST and its participants or affiliate</t>
  </si>
  <si>
    <t>organisations shall not be liable for any kind of damages or other claims or demands</t>
  </si>
  <si>
    <t>arising out of or in connection with the use, copying, or display of this leaflet.</t>
  </si>
  <si>
    <t>Headache, cold, fever, toothache, etc.</t>
  </si>
  <si>
    <t>Stop! Get released from duty</t>
  </si>
  <si>
    <t>No medications during shift.</t>
  </si>
  <si>
    <t>Some over the counter medication during the shift.</t>
  </si>
  <si>
    <t>Well slept for more than 75% of shift days.</t>
  </si>
  <si>
    <t>Well slept for more than 50% of shift days. Poor sleep in the last 3 days.</t>
  </si>
  <si>
    <t>Poor sleep for more than 50% of shift days.</t>
  </si>
  <si>
    <t>If in a night shift, consider having a nigh off rest in a hotel room</t>
  </si>
  <si>
    <t>Mentally or physically fatigued.</t>
  </si>
  <si>
    <t>Use of junk food or pre-packaged food for less than 1/2 shift days.</t>
  </si>
  <si>
    <t xml:space="preserve">Use of junk food or pre-packaged food, or lack of food and water, for more than 1/2 shift days. </t>
  </si>
  <si>
    <t>Physiologically in shape.</t>
  </si>
  <si>
    <t>Some physiological problem with little discomfort.</t>
  </si>
  <si>
    <t>Physiological daily problems (diarrhea, etc.)</t>
  </si>
  <si>
    <t>Consider flight-compatible medications</t>
  </si>
  <si>
    <t>Last shifts on aircraft type</t>
  </si>
  <si>
    <t>Last 6 shifts in the same aircraft type of the current shift.</t>
  </si>
  <si>
    <t>4, ore more, out of last 6 shifts in the same aircraft type of the current shift.</t>
  </si>
  <si>
    <t>3, ore less, out of last 6 shifts in the same aircraft type of the current shift.</t>
  </si>
  <si>
    <t>Consider having an experienced copilot or technical crew member in that base</t>
  </si>
  <si>
    <t>Well slept for more of 2/3 of shift days.</t>
  </si>
  <si>
    <t>Well slept for more than 1/2 of shift days. Poor sleep in the last 3 days.</t>
  </si>
  <si>
    <t>Poor sleep for more than 1/2 of shift days.</t>
  </si>
  <si>
    <t>Over 1000 hours total flight time.</t>
  </si>
  <si>
    <t>Between 300 and 1000  hours total flight time.</t>
  </si>
  <si>
    <t>Consider the experience of the Captain in that base</t>
  </si>
  <si>
    <t>During the last 5 days, less than 25% missions toward unfamiliar destinations.</t>
  </si>
  <si>
    <t>During the last 5 days, 25-50% missions toward unfamiliar destinations.</t>
  </si>
  <si>
    <t>During the last 5 days, more than 50% missions toward unfamiliar destinations.</t>
  </si>
  <si>
    <t>Urgency</t>
  </si>
  <si>
    <t>During the last 5 days, less than 25% urgent missions ("primari").</t>
  </si>
  <si>
    <t>During the last 5 days, 25-50% urgent missions ("primari").</t>
  </si>
  <si>
    <t>During the last 5 days, less than 25% of complex missions (HHO, NVG, search).</t>
  </si>
  <si>
    <t>During the last 5 days, 25-50% of complex missions (HHO, NVG, search).</t>
  </si>
  <si>
    <t>During the last 5 days, more than 50% of complex missions (HHO, NVG, search).</t>
  </si>
  <si>
    <t>Mostly day VFR.</t>
  </si>
  <si>
    <t>More than 50% nmissions in VMC IFR or night flight.</t>
  </si>
  <si>
    <t>More than 25% missions in IMC IFR.</t>
  </si>
  <si>
    <t>Loadsheet for most flights</t>
  </si>
  <si>
    <t>More than 50% during daylight.</t>
  </si>
  <si>
    <t>More than 50% at dawn or dusk.</t>
  </si>
  <si>
    <t>More than 50% at night.</t>
  </si>
  <si>
    <t>Mostly good.</t>
  </si>
  <si>
    <t>More than 25% flight time in marginal VMC.</t>
  </si>
  <si>
    <t>More than 25% flight time in IMC.</t>
  </si>
  <si>
    <t>Mostly in light wind.</t>
  </si>
  <si>
    <t>More than 50% flight time in sustained wind.</t>
  </si>
  <si>
    <t>More than 25% flight time in strong or gusting wind.</t>
  </si>
  <si>
    <t>Mostly no rain.</t>
  </si>
  <si>
    <t>More than 50% flight time in light rain.</t>
  </si>
  <si>
    <t>More than 25% flight time in showers or thunderstorms.</t>
  </si>
  <si>
    <t>Mosly good.</t>
  </si>
  <si>
    <t>Less than 25% landings in snow.</t>
  </si>
  <si>
    <t>More than 25% landings in snow.</t>
  </si>
  <si>
    <t>Mosly no clouds within working altitude.</t>
  </si>
  <si>
    <t>More than 25% flight time in marginal ceiling.</t>
  </si>
  <si>
    <t>More than 50% flight time in marginal ceiling, VFR on-top, mountains obscured.</t>
  </si>
  <si>
    <t>Mostly no icing conditions.</t>
  </si>
  <si>
    <t>More than 25% flight time in marginal icing conditions (4-0°C).</t>
  </si>
  <si>
    <t>More than 25% flight time in probable icing if entering in visible moisture.</t>
  </si>
  <si>
    <t>Mosly rural (flat…)</t>
  </si>
  <si>
    <t>Mostly city, suburban</t>
  </si>
  <si>
    <t>Mostly mountainous, overwater, tropical forest, desert…</t>
  </si>
  <si>
    <t>More than 50% low value missions. Easily cancellable flight.</t>
  </si>
  <si>
    <t>More than 50% medium value missions.Alternate transport or flight delay are feasible.</t>
  </si>
  <si>
    <t>More than 25% high value missions. To be completed as soon as possible.</t>
  </si>
  <si>
    <t>ENVIRONMENT DURING SHIFT</t>
  </si>
  <si>
    <t>POTENTIAL OPERATIONAL FATIGUE RISK CHECKLIST - HEMS</t>
  </si>
  <si>
    <t>Use of junk food or pre-packaged food for less than 50% shift days.</t>
  </si>
  <si>
    <t xml:space="preserve">Use of junk food or pre-packaged food, or lack of food and water, for more than 50% shift days. </t>
  </si>
  <si>
    <t>Date, name and signature
Data, nome e firma</t>
  </si>
  <si>
    <t>Based on the above Potential Operational Fatigue Risk Checklist and on mypersonal evaluation, I hereby declare that I am (FIT / NOT FIT) for the continuation of the current shift for a period not exceeding the provisions of Regultions and related concessions.</t>
  </si>
  <si>
    <t>In base alla Potential Operational Fatigue Risk Checklist sopra riportata ed in base alla mia personale valutazione, dichiaro di essere (IDONEO / NON IDONEO) a continuare il presente turno per un periodo non superiore a quanto previsto dalla normativa attuale e dalle relative concessioni.</t>
  </si>
  <si>
    <t>During the last 5 days, more than 50% urgent missions ("primari").</t>
  </si>
  <si>
    <t>Rest facilities in base</t>
  </si>
  <si>
    <t>Rest facilities and services outside base</t>
  </si>
  <si>
    <t>Colleagues and working environment</t>
  </si>
  <si>
    <t>Single room with bed, rest area with sofa and TV, food facilities.</t>
  </si>
  <si>
    <t>No rest areas, no food availability.</t>
  </si>
  <si>
    <t>Only common rest areas, food availability.</t>
  </si>
  <si>
    <t>Single hotel room, open shops, amusement facilites when in rest period.</t>
  </si>
  <si>
    <t>Other than single hotel room, limited open shops and amusement facilities.</t>
  </si>
  <si>
    <t>Base facilities and limited or closed shops and amusement facilities when in rest period.</t>
  </si>
  <si>
    <t>Only normal professional relationship with most of personnel.</t>
  </si>
  <si>
    <t>Interpersonal problems with any personnel for more than 25% of the shift time.</t>
  </si>
  <si>
    <t>Good interpersonal relationship with most of the personnel in the base</t>
  </si>
  <si>
    <t>MULTI CREW
PILOT + CP/TCM</t>
  </si>
  <si>
    <t>PILOT</t>
  </si>
  <si>
    <t>CO-PILOT / TCM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</si>
</sst>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quot;Vrai&quot;;&quot;Vrai&quot;;&quot;Faux&quot;"/>
    <numFmt numFmtId="179" formatCode="&quot;Actif&quot;;&quot;Actif&quot;;&quot;Inactif&quot;"/>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s>
  <fonts count="63">
    <font>
      <sz val="10"/>
      <name val="Arial"/>
      <family val="0"/>
    </font>
    <font>
      <sz val="22"/>
      <name val="Tw Cen MT Condensed Extra Bold"/>
      <family val="2"/>
    </font>
    <font>
      <b/>
      <sz val="16"/>
      <name val="Tw Cen MT"/>
      <family val="2"/>
    </font>
    <font>
      <sz val="8"/>
      <name val="Tw Cen MT"/>
      <family val="2"/>
    </font>
    <font>
      <b/>
      <sz val="10"/>
      <name val="Tw Cen MT"/>
      <family val="2"/>
    </font>
    <font>
      <b/>
      <sz val="8"/>
      <name val="Tw Cen MT"/>
      <family val="2"/>
    </font>
    <font>
      <b/>
      <sz val="12"/>
      <name val="Tw Cen MT"/>
      <family val="2"/>
    </font>
    <font>
      <sz val="10"/>
      <color indexed="9"/>
      <name val="Arial"/>
      <family val="2"/>
    </font>
    <font>
      <sz val="10"/>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56"/>
      <name val="Arial"/>
      <family val="2"/>
    </font>
    <font>
      <b/>
      <sz val="10"/>
      <color indexed="56"/>
      <name val="Arial"/>
      <family val="2"/>
    </font>
    <font>
      <sz val="7"/>
      <color indexed="57"/>
      <name val="Tw Cen MT"/>
      <family val="2"/>
    </font>
    <font>
      <sz val="7"/>
      <color indexed="10"/>
      <name val="Tw Cen MT"/>
      <family val="2"/>
    </font>
    <font>
      <sz val="10"/>
      <color indexed="10"/>
      <name val="Arial"/>
      <family val="2"/>
    </font>
    <font>
      <b/>
      <sz val="10"/>
      <color indexed="8"/>
      <name val="Tw Cen MT"/>
      <family val="2"/>
    </font>
    <font>
      <b/>
      <sz val="14"/>
      <color indexed="8"/>
      <name val="Calibri"/>
      <family val="2"/>
    </font>
    <font>
      <b/>
      <u val="single"/>
      <sz val="11"/>
      <color indexed="8"/>
      <name val="Calibri"/>
      <family val="2"/>
    </font>
    <font>
      <u val="single"/>
      <sz val="11"/>
      <color indexed="8"/>
      <name val="Calibri"/>
      <family val="2"/>
    </font>
    <font>
      <b/>
      <sz val="18"/>
      <color indexed="8"/>
      <name val="Calibri"/>
      <family val="2"/>
    </font>
    <font>
      <b/>
      <sz val="20"/>
      <color indexed="11"/>
      <name val="Calibri"/>
      <family val="2"/>
    </font>
    <font>
      <b/>
      <sz val="20"/>
      <color indexed="51"/>
      <name val="Calibri"/>
      <family val="2"/>
    </font>
    <font>
      <b/>
      <sz val="2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3"/>
      <name val="Arial"/>
      <family val="2"/>
    </font>
    <font>
      <b/>
      <sz val="10"/>
      <color theme="3"/>
      <name val="Arial"/>
      <family val="2"/>
    </font>
    <font>
      <sz val="10"/>
      <color theme="0"/>
      <name val="Arial"/>
      <family val="2"/>
    </font>
    <font>
      <sz val="7"/>
      <color rgb="FF33CC33"/>
      <name val="Tw Cen MT"/>
      <family val="2"/>
    </font>
    <font>
      <sz val="7"/>
      <color rgb="FFFF0000"/>
      <name val="Tw Cen MT"/>
      <family val="2"/>
    </font>
    <font>
      <sz val="10"/>
      <color rgb="FFFF0000"/>
      <name val="Arial"/>
      <family val="2"/>
    </font>
    <font>
      <b/>
      <sz val="10"/>
      <color theme="1"/>
      <name val="Tw Cen MT"/>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13"/>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medium"/>
      <bottom style="thin"/>
    </border>
    <border>
      <left style="thin"/>
      <right style="thin"/>
      <top style="medium"/>
      <bottom>
        <color indexed="63"/>
      </bottom>
    </border>
    <border>
      <left>
        <color indexed="63"/>
      </left>
      <right style="thin"/>
      <top style="medium"/>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style="thin"/>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thin"/>
      <top>
        <color indexed="63"/>
      </top>
      <bottom style="medium"/>
    </border>
    <border>
      <left>
        <color indexed="63"/>
      </left>
      <right style="medium"/>
      <top style="medium"/>
      <bottom>
        <color indexed="63"/>
      </bottom>
    </border>
    <border>
      <left>
        <color indexed="63"/>
      </left>
      <right style="thin"/>
      <top style="medium"/>
      <bottom style="medium"/>
    </border>
    <border>
      <left style="thin"/>
      <right style="thin"/>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color indexed="63"/>
      </bottom>
    </border>
    <border>
      <left style="thin"/>
      <right>
        <color indexed="63"/>
      </right>
      <top style="thin"/>
      <bottom style="thin"/>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0" borderId="2" applyNumberFormat="0" applyFill="0" applyAlignment="0" applyProtection="0"/>
    <xf numFmtId="0" fontId="43" fillId="20" borderId="3"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4" fillId="27"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28" borderId="0" applyNumberFormat="0" applyBorder="0" applyAlignment="0" applyProtection="0"/>
    <xf numFmtId="0" fontId="0" fillId="29" borderId="4" applyNumberFormat="0" applyFont="0" applyAlignment="0" applyProtection="0"/>
    <xf numFmtId="0" fontId="46" fillId="19"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0" applyNumberFormat="0" applyBorder="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7">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ill="1" applyBorder="1" applyAlignment="1" applyProtection="1">
      <alignment/>
      <protection/>
    </xf>
    <xf numFmtId="0" fontId="3" fillId="0" borderId="10" xfId="0" applyFont="1" applyBorder="1" applyAlignment="1" applyProtection="1">
      <alignment horizontal="center" vertical="center" wrapText="1"/>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32" borderId="0" xfId="0" applyFill="1" applyAlignment="1">
      <alignment/>
    </xf>
    <xf numFmtId="0" fontId="56" fillId="32" borderId="0" xfId="0" applyFont="1" applyFill="1" applyAlignment="1">
      <alignment/>
    </xf>
    <xf numFmtId="0" fontId="57" fillId="32" borderId="0" xfId="0" applyFont="1" applyFill="1" applyAlignment="1">
      <alignment/>
    </xf>
    <xf numFmtId="0" fontId="4"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3" fillId="0" borderId="20" xfId="0"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3" fillId="0" borderId="21" xfId="0" applyFont="1" applyFill="1" applyBorder="1" applyAlignment="1" applyProtection="1">
      <alignment vertical="center" wrapText="1"/>
      <protection/>
    </xf>
    <xf numFmtId="0" fontId="4" fillId="0" borderId="16" xfId="0" applyFont="1" applyFill="1" applyBorder="1" applyAlignment="1" applyProtection="1">
      <alignment horizontal="center" vertical="center" wrapText="1"/>
      <protection/>
    </xf>
    <xf numFmtId="0" fontId="0" fillId="0" borderId="21" xfId="0" applyFont="1" applyFill="1" applyBorder="1" applyAlignment="1" applyProtection="1">
      <alignment/>
      <protection/>
    </xf>
    <xf numFmtId="0" fontId="0" fillId="0" borderId="0" xfId="0" applyFill="1" applyAlignment="1" applyProtection="1">
      <alignment horizontal="center" vertical="center"/>
      <protection/>
    </xf>
    <xf numFmtId="0" fontId="1" fillId="0" borderId="22"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3" fillId="10" borderId="11"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textRotation="90" wrapText="1"/>
      <protection/>
    </xf>
    <xf numFmtId="0" fontId="3" fillId="0" borderId="10" xfId="0" applyFont="1" applyBorder="1" applyAlignment="1" applyProtection="1">
      <alignment horizontal="center" vertical="center" wrapText="1"/>
      <protection/>
    </xf>
    <xf numFmtId="0" fontId="3" fillId="0" borderId="25" xfId="0" applyFont="1" applyFill="1" applyBorder="1" applyAlignment="1" applyProtection="1">
      <alignment horizontal="center" vertical="center" textRotation="90" wrapText="1"/>
      <protection/>
    </xf>
    <xf numFmtId="0" fontId="3" fillId="0" borderId="23" xfId="0" applyFont="1" applyFill="1" applyBorder="1" applyAlignment="1" applyProtection="1">
      <alignment horizontal="center" vertical="center" wrapText="1"/>
      <protection/>
    </xf>
    <xf numFmtId="0" fontId="3" fillId="0" borderId="23" xfId="0" applyFont="1" applyBorder="1" applyAlignment="1" applyProtection="1">
      <alignment vertical="center" wrapText="1"/>
      <protection/>
    </xf>
    <xf numFmtId="0" fontId="0" fillId="0" borderId="23" xfId="0" applyBorder="1" applyAlignment="1" applyProtection="1">
      <alignment/>
      <protection/>
    </xf>
    <xf numFmtId="0" fontId="3" fillId="0" borderId="24" xfId="0" applyFont="1" applyBorder="1" applyAlignment="1" applyProtection="1">
      <alignment vertical="center" wrapText="1"/>
      <protection/>
    </xf>
    <xf numFmtId="0" fontId="3" fillId="0" borderId="20" xfId="0" applyFont="1" applyBorder="1" applyAlignment="1" applyProtection="1">
      <alignment vertical="center" wrapText="1"/>
      <protection/>
    </xf>
    <xf numFmtId="0" fontId="3" fillId="0" borderId="12"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21" xfId="0" applyFont="1" applyBorder="1" applyAlignment="1" applyProtection="1">
      <alignment vertical="center" wrapText="1"/>
      <protection/>
    </xf>
    <xf numFmtId="0" fontId="3" fillId="0" borderId="26" xfId="0" applyFont="1" applyBorder="1" applyAlignment="1" applyProtection="1">
      <alignment horizontal="center" vertical="center"/>
      <protection/>
    </xf>
    <xf numFmtId="0" fontId="3" fillId="0" borderId="23" xfId="0" applyFont="1" applyFill="1" applyBorder="1" applyAlignment="1" applyProtection="1">
      <alignment vertical="center" wrapText="1"/>
      <protection/>
    </xf>
    <xf numFmtId="0" fontId="3" fillId="0" borderId="23" xfId="0" applyFont="1" applyBorder="1" applyAlignment="1" applyProtection="1">
      <alignment horizontal="center" vertical="center" wrapText="1"/>
      <protection/>
    </xf>
    <xf numFmtId="0" fontId="3" fillId="0" borderId="0" xfId="0" applyFont="1" applyAlignment="1" applyProtection="1">
      <alignment/>
      <protection/>
    </xf>
    <xf numFmtId="0" fontId="4" fillId="0" borderId="23"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protection/>
    </xf>
    <xf numFmtId="0" fontId="0" fillId="0" borderId="23" xfId="0" applyFont="1" applyFill="1" applyBorder="1" applyAlignment="1" applyProtection="1">
      <alignment/>
      <protection/>
    </xf>
    <xf numFmtId="0" fontId="3" fillId="0" borderId="24" xfId="0" applyFont="1" applyBorder="1" applyAlignment="1" applyProtection="1">
      <alignment horizontal="center" vertical="center"/>
      <protection/>
    </xf>
    <xf numFmtId="0" fontId="3" fillId="0" borderId="2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textRotation="90" wrapText="1"/>
      <protection/>
    </xf>
    <xf numFmtId="0" fontId="3" fillId="0" borderId="20" xfId="0" applyFont="1" applyBorder="1" applyAlignment="1" applyProtection="1">
      <alignment horizontal="center" vertical="center" wrapText="1"/>
      <protection/>
    </xf>
    <xf numFmtId="0" fontId="3" fillId="0" borderId="27" xfId="0" applyFont="1" applyFill="1" applyBorder="1" applyAlignment="1" applyProtection="1">
      <alignment horizontal="center" vertical="center" textRotation="90" wrapText="1"/>
      <protection/>
    </xf>
    <xf numFmtId="0" fontId="2" fillId="0" borderId="23" xfId="0" applyFont="1" applyFill="1" applyBorder="1" applyAlignment="1" applyProtection="1">
      <alignment vertical="center" wrapText="1"/>
      <protection/>
    </xf>
    <xf numFmtId="0" fontId="2" fillId="0" borderId="23" xfId="0" applyFont="1" applyFill="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vertical="center" wrapText="1"/>
      <protection/>
    </xf>
    <xf numFmtId="0" fontId="0" fillId="0" borderId="23" xfId="0" applyFont="1" applyFill="1" applyBorder="1" applyAlignment="1" applyProtection="1">
      <alignment/>
      <protection/>
    </xf>
    <xf numFmtId="0" fontId="3" fillId="0" borderId="22" xfId="0" applyFont="1" applyBorder="1" applyAlignment="1" applyProtection="1">
      <alignment vertical="center" wrapText="1"/>
      <protection/>
    </xf>
    <xf numFmtId="0" fontId="3" fillId="0" borderId="28"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23" xfId="0" applyFont="1" applyBorder="1" applyAlignment="1" applyProtection="1">
      <alignment horizontal="center" vertical="center"/>
      <protection/>
    </xf>
    <xf numFmtId="0" fontId="3" fillId="0" borderId="28" xfId="0" applyFont="1" applyBorder="1" applyAlignment="1" applyProtection="1">
      <alignment/>
      <protection/>
    </xf>
    <xf numFmtId="0" fontId="3" fillId="0" borderId="24" xfId="0" applyFont="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0" fillId="0" borderId="0" xfId="0" applyFont="1" applyAlignment="1" applyProtection="1">
      <alignment vertical="center"/>
      <protection/>
    </xf>
    <xf numFmtId="0" fontId="3" fillId="0" borderId="26" xfId="0" applyFont="1" applyBorder="1" applyAlignment="1" applyProtection="1">
      <alignment horizontal="center" vertical="center"/>
      <protection locked="0"/>
    </xf>
    <xf numFmtId="0" fontId="58" fillId="0" borderId="0" xfId="0" applyFont="1" applyAlignment="1" applyProtection="1">
      <alignment/>
      <protection/>
    </xf>
    <xf numFmtId="0" fontId="58" fillId="0" borderId="0" xfId="0" applyFont="1" applyFill="1" applyAlignment="1" applyProtection="1">
      <alignment/>
      <protection/>
    </xf>
    <xf numFmtId="1" fontId="58" fillId="0" borderId="0" xfId="0" applyNumberFormat="1" applyFont="1" applyAlignment="1" applyProtection="1">
      <alignment/>
      <protection/>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2" fontId="58" fillId="0" borderId="0" xfId="0" applyNumberFormat="1" applyFont="1" applyFill="1" applyAlignment="1" applyProtection="1">
      <alignment/>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59" fillId="0" borderId="0" xfId="0" applyFont="1" applyFill="1" applyBorder="1" applyAlignment="1" applyProtection="1">
      <alignment horizontal="center" vertical="center" wrapText="1"/>
      <protection/>
    </xf>
    <xf numFmtId="0" fontId="60" fillId="0" borderId="0" xfId="0" applyFont="1" applyFill="1" applyBorder="1" applyAlignment="1" applyProtection="1">
      <alignment horizontal="center" vertical="center" wrapText="1"/>
      <protection/>
    </xf>
    <xf numFmtId="0" fontId="61" fillId="0" borderId="0" xfId="0" applyFont="1" applyAlignment="1" applyProtection="1">
      <alignment/>
      <protection/>
    </xf>
    <xf numFmtId="0" fontId="61" fillId="0" borderId="0" xfId="0" applyFont="1" applyFill="1" applyBorder="1" applyAlignment="1" applyProtection="1">
      <alignment/>
      <protection/>
    </xf>
    <xf numFmtId="0" fontId="58" fillId="0" borderId="0" xfId="0" applyFont="1" applyBorder="1" applyAlignment="1" applyProtection="1">
      <alignment/>
      <protection/>
    </xf>
    <xf numFmtId="0" fontId="4" fillId="0" borderId="1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62" fillId="0" borderId="23" xfId="0" applyFont="1" applyBorder="1" applyAlignment="1" applyProtection="1">
      <alignment horizontal="center" vertical="center" wrapText="1"/>
      <protection/>
    </xf>
    <xf numFmtId="0" fontId="62" fillId="0" borderId="21" xfId="0"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31" xfId="0" applyFont="1" applyFill="1" applyBorder="1" applyAlignment="1" applyProtection="1">
      <alignment vertical="center" wrapText="1"/>
      <protection/>
    </xf>
    <xf numFmtId="0" fontId="3" fillId="0" borderId="32" xfId="0" applyFont="1" applyFill="1" applyBorder="1" applyAlignment="1" applyProtection="1">
      <alignment vertical="center" wrapText="1"/>
      <protection/>
    </xf>
    <xf numFmtId="0" fontId="3" fillId="0" borderId="33" xfId="0" applyFont="1" applyFill="1" applyBorder="1" applyAlignment="1" applyProtection="1">
      <alignment vertical="center" wrapText="1"/>
      <protection/>
    </xf>
    <xf numFmtId="0" fontId="3" fillId="0" borderId="11"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 fillId="0" borderId="31"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33" xfId="0" applyFont="1" applyBorder="1" applyAlignment="1" applyProtection="1">
      <alignment horizontal="left" vertical="top" wrapText="1"/>
      <protection/>
    </xf>
    <xf numFmtId="0" fontId="3" fillId="0" borderId="21" xfId="0" applyFont="1" applyBorder="1" applyAlignment="1" applyProtection="1">
      <alignment horizontal="left" vertical="top" wrapText="1"/>
      <protection/>
    </xf>
    <xf numFmtId="0" fontId="59" fillId="0" borderId="37" xfId="0" applyFont="1" applyFill="1" applyBorder="1" applyAlignment="1" applyProtection="1">
      <alignment horizontal="center" vertical="center" wrapText="1"/>
      <protection/>
    </xf>
    <xf numFmtId="0" fontId="59" fillId="0" borderId="38" xfId="0" applyFont="1" applyFill="1" applyBorder="1" applyAlignment="1" applyProtection="1">
      <alignment horizontal="center" vertical="center" wrapText="1"/>
      <protection/>
    </xf>
    <xf numFmtId="0" fontId="60" fillId="0" borderId="39" xfId="0" applyFont="1" applyFill="1" applyBorder="1" applyAlignment="1" applyProtection="1">
      <alignment horizontal="center" vertical="center" wrapText="1"/>
      <protection/>
    </xf>
    <xf numFmtId="0" fontId="60" fillId="0" borderId="40" xfId="0" applyFont="1" applyFill="1" applyBorder="1" applyAlignment="1" applyProtection="1">
      <alignment horizontal="center" vertical="center" wrapText="1"/>
      <protection/>
    </xf>
    <xf numFmtId="0" fontId="3" fillId="0" borderId="38" xfId="0" applyFont="1" applyFill="1" applyBorder="1" applyAlignment="1" applyProtection="1">
      <alignment horizontal="left" vertical="top" wrapText="1"/>
      <protection/>
    </xf>
    <xf numFmtId="0" fontId="3" fillId="0" borderId="41"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xf>
    <xf numFmtId="0" fontId="3" fillId="0" borderId="42"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center" wrapText="1"/>
      <protection/>
    </xf>
    <xf numFmtId="0" fontId="6" fillId="0" borderId="43"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wrapText="1"/>
      <protection/>
    </xf>
    <xf numFmtId="0" fontId="3" fillId="0" borderId="31" xfId="0" applyFont="1" applyBorder="1" applyAlignment="1" applyProtection="1">
      <alignment vertical="center" wrapText="1"/>
      <protection/>
    </xf>
    <xf numFmtId="0" fontId="3" fillId="0" borderId="32" xfId="0" applyFont="1" applyBorder="1" applyAlignment="1" applyProtection="1">
      <alignment vertical="center" wrapText="1"/>
      <protection/>
    </xf>
    <xf numFmtId="0" fontId="3" fillId="0" borderId="33" xfId="0" applyFont="1" applyBorder="1" applyAlignment="1" applyProtection="1">
      <alignment vertical="center" wrapText="1"/>
      <protection/>
    </xf>
    <xf numFmtId="0" fontId="5" fillId="0" borderId="22"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3" fillId="0" borderId="37"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2" fillId="0" borderId="22"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3" fillId="0" borderId="47" xfId="0" applyFont="1" applyBorder="1" applyAlignment="1" applyProtection="1">
      <alignment horizontal="center" vertical="center"/>
      <protection/>
    </xf>
    <xf numFmtId="0" fontId="2" fillId="0" borderId="22" xfId="0" applyFont="1" applyFill="1" applyBorder="1" applyAlignment="1" applyProtection="1">
      <alignment vertical="center" wrapText="1"/>
      <protection/>
    </xf>
    <xf numFmtId="0" fontId="2" fillId="0" borderId="23" xfId="0" applyFont="1" applyFill="1" applyBorder="1" applyAlignment="1" applyProtection="1">
      <alignment vertical="center" wrapText="1"/>
      <protection/>
    </xf>
    <xf numFmtId="0" fontId="5" fillId="0" borderId="22" xfId="0" applyFont="1" applyFill="1" applyBorder="1" applyAlignment="1" applyProtection="1">
      <alignment vertical="center" wrapText="1"/>
      <protection/>
    </xf>
    <xf numFmtId="0" fontId="5" fillId="0" borderId="23" xfId="0" applyFont="1" applyFill="1" applyBorder="1" applyAlignment="1" applyProtection="1">
      <alignment vertical="center" wrapText="1"/>
      <protection/>
    </xf>
    <xf numFmtId="0" fontId="2" fillId="0" borderId="48"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49"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50"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3" fillId="0" borderId="12" xfId="0" applyFont="1" applyBorder="1" applyAlignment="1" applyProtection="1">
      <alignment horizontal="center" vertical="center" textRotation="90" wrapText="1"/>
      <protection/>
    </xf>
    <xf numFmtId="0" fontId="3" fillId="0" borderId="10" xfId="0" applyFont="1" applyBorder="1" applyAlignment="1" applyProtection="1">
      <alignment horizontal="center" vertical="center" textRotation="90" wrapText="1"/>
      <protection/>
    </xf>
    <xf numFmtId="0" fontId="3" fillId="0" borderId="26" xfId="0" applyFont="1" applyBorder="1" applyAlignment="1" applyProtection="1">
      <alignment horizontal="center" vertical="center" textRotation="90" wrapText="1"/>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3" fillId="0" borderId="25" xfId="0" applyFont="1" applyBorder="1" applyAlignment="1" applyProtection="1">
      <alignment horizontal="center" vertical="center" textRotation="90" wrapText="1"/>
      <protection/>
    </xf>
    <xf numFmtId="0" fontId="3" fillId="0" borderId="51" xfId="0" applyFont="1" applyBorder="1" applyAlignment="1" applyProtection="1">
      <alignment horizontal="center" vertical="center" textRotation="90" wrapText="1"/>
      <protection/>
    </xf>
    <xf numFmtId="0" fontId="3" fillId="0" borderId="52" xfId="0" applyFont="1" applyBorder="1" applyAlignment="1" applyProtection="1">
      <alignment horizontal="center" vertical="center" textRotation="90" wrapText="1"/>
      <protection/>
    </xf>
    <xf numFmtId="0" fontId="61" fillId="0" borderId="0" xfId="0" applyFont="1" applyBorder="1" applyAlignment="1" applyProtection="1">
      <alignment/>
      <protection/>
    </xf>
    <xf numFmtId="0" fontId="1" fillId="0" borderId="0" xfId="0" applyFont="1" applyBorder="1" applyAlignment="1" applyProtection="1">
      <alignment horizontal="left" vertical="center"/>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4">
    <dxf>
      <fill>
        <patternFill>
          <bgColor rgb="FF00FF00"/>
        </patternFill>
      </fill>
    </dxf>
    <dxf>
      <fill>
        <patternFill>
          <bgColor rgb="FFFFC00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POTENTIAL FATIGUE LEVEL</a:t>
            </a:r>
          </a:p>
        </c:rich>
      </c:tx>
      <c:layout>
        <c:manualLayout>
          <c:xMode val="factor"/>
          <c:yMode val="factor"/>
          <c:x val="-0.001"/>
          <c:y val="-0.01275"/>
        </c:manualLayout>
      </c:layout>
      <c:spPr>
        <a:noFill/>
        <a:ln>
          <a:noFill/>
        </a:ln>
      </c:spPr>
    </c:title>
    <c:plotArea>
      <c:layout>
        <c:manualLayout>
          <c:xMode val="edge"/>
          <c:yMode val="edge"/>
          <c:x val="0.00275"/>
          <c:y val="0.10225"/>
          <c:w val="0.9815"/>
          <c:h val="0.9007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Crew'!$W$132:$W$182</c:f>
              <c:numCache/>
            </c:numRef>
          </c:val>
        </c:ser>
        <c:axId val="44124732"/>
        <c:axId val="61578269"/>
      </c:areaChart>
      <c:catAx>
        <c:axId val="44124732"/>
        <c:scaling>
          <c:orientation val="minMax"/>
        </c:scaling>
        <c:axPos val="b"/>
        <c:delete val="0"/>
        <c:numFmt formatCode="General" sourceLinked="1"/>
        <c:majorTickMark val="none"/>
        <c:minorTickMark val="none"/>
        <c:tickLblPos val="nextTo"/>
        <c:spPr>
          <a:ln w="3175">
            <a:solidFill>
              <a:srgbClr val="808080"/>
            </a:solidFill>
          </a:ln>
        </c:spPr>
        <c:crossAx val="61578269"/>
        <c:crosses val="autoZero"/>
        <c:auto val="1"/>
        <c:lblOffset val="100"/>
        <c:tickLblSkip val="1"/>
        <c:noMultiLvlLbl val="0"/>
      </c:catAx>
      <c:valAx>
        <c:axId val="615782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12473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676"/>
          <c:y val="0.84625"/>
          <c:w val="0.1935"/>
          <c:h val="0.05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1</xdr:row>
      <xdr:rowOff>152400</xdr:rowOff>
    </xdr:from>
    <xdr:ext cx="10639425" cy="12944475"/>
    <xdr:sp fLocksText="0">
      <xdr:nvSpPr>
        <xdr:cNvPr id="1" name="TextBox 1"/>
        <xdr:cNvSpPr txBox="1">
          <a:spLocks noChangeArrowheads="1"/>
        </xdr:cNvSpPr>
      </xdr:nvSpPr>
      <xdr:spPr>
        <a:xfrm>
          <a:off x="438150" y="314325"/>
          <a:ext cx="10639425" cy="129444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Pre-departure Risk Assessment Check</a:t>
          </a:r>
          <a:r>
            <a:rPr lang="en-US" cap="none" sz="1100" b="1" i="0" u="none" baseline="0">
              <a:solidFill>
                <a:srgbClr val="000000"/>
              </a:solidFill>
              <a:latin typeface="Calibri"/>
              <a:ea typeface="Calibri"/>
              <a:cs typeface="Calibri"/>
            </a:rPr>
            <a:t> List
</a:t>
          </a:r>
          <a:r>
            <a:rPr lang="en-US" cap="none" sz="1100" b="0" i="0" u="none" baseline="0">
              <a:solidFill>
                <a:srgbClr val="000000"/>
              </a:solidFill>
              <a:latin typeface="Calibri"/>
              <a:ea typeface="Calibri"/>
              <a:cs typeface="Calibri"/>
            </a:rPr>
            <a:t>This tool has been developed to allow pilots and technicians to evaluate the actual risk of the flight or of the maintenance.
</a:t>
          </a:r>
          <a:r>
            <a:rPr lang="en-US" cap="none" sz="1100" b="0" i="0" u="none" baseline="0">
              <a:solidFill>
                <a:srgbClr val="000000"/>
              </a:solidFill>
              <a:latin typeface="Calibri"/>
              <a:ea typeface="Calibri"/>
              <a:cs typeface="Calibri"/>
            </a:rPr>
            <a:t>The tool is based on the PAVE (</a:t>
          </a:r>
          <a:r>
            <a:rPr lang="en-US" cap="none" sz="1100" b="0" i="0" u="none" baseline="0">
              <a:solidFill>
                <a:srgbClr val="000000"/>
              </a:solidFill>
              <a:latin typeface="Calibri"/>
              <a:ea typeface="Calibri"/>
              <a:cs typeface="Calibri"/>
            </a:rPr>
            <a:t>Pilot, Aircraft, enVironment, External pressure) check list and adapted for the type of flight (HEMS, leisure, training, passenger etc.).
</a:t>
          </a:r>
          <a:r>
            <a:rPr lang="en-US" cap="none" sz="1100" b="0" i="0" u="none" baseline="0">
              <a:solidFill>
                <a:srgbClr val="000000"/>
              </a:solidFill>
              <a:latin typeface="Calibri"/>
              <a:ea typeface="Calibri"/>
              <a:cs typeface="Calibri"/>
            </a:rPr>
            <a:t>The final purpose is to make </a:t>
          </a:r>
          <a:r>
            <a:rPr lang="en-US" cap="none" sz="1100" b="0" i="0" u="none" baseline="0">
              <a:solidFill>
                <a:srgbClr val="000000"/>
              </a:solidFill>
              <a:latin typeface="Calibri"/>
              <a:ea typeface="Calibri"/>
              <a:cs typeface="Calibri"/>
            </a:rPr>
            <a:t>pilots and technicians </a:t>
          </a:r>
          <a:r>
            <a:rPr lang="en-US" cap="none" sz="1100" b="0" i="0" u="none" baseline="0">
              <a:solidFill>
                <a:srgbClr val="000000"/>
              </a:solidFill>
              <a:latin typeface="Calibri"/>
              <a:ea typeface="Calibri"/>
              <a:cs typeface="Calibri"/>
            </a:rPr>
            <a:t>aware that small simple situations, when combined, can raise the total risk significantly, eventually resulting  in a situation so dangerous that the flight or maintenance itself is not suggested unless some of the risky situations are mitigated.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Certain type of flights do not allow for a "just before flight" risk assessment (e.g. HEMS flights) and it is not feasible for a pilot to complete a checklist when he/she needs to take off in 2/3 minutes. Nevertheless these kind of situations allow for a "pre-day" or "pre-shift" risk assessment, evaluating the worst possible scenario with realistic elements, or evaluating several different possible scenarios. For example, after checking the daily weather, the pilot can still assess a priority flight over the highest mountain in the area, with the forecast wind and cloud level, for the later part of the day. Every flight "easier" than that </a:t>
          </a:r>
          <a:r>
            <a:rPr lang="en-US" cap="none" sz="1100" b="0" i="0" u="none" baseline="0">
              <a:solidFill>
                <a:srgbClr val="000000"/>
              </a:solidFill>
              <a:latin typeface="Calibri"/>
              <a:ea typeface="Calibri"/>
              <a:cs typeface="Calibri"/>
            </a:rPr>
            <a:t>(e.g. secondary flight along a valley)</a:t>
          </a:r>
          <a:r>
            <a:rPr lang="en-US" cap="none" sz="1100" b="0" i="0" u="none" baseline="0">
              <a:solidFill>
                <a:srgbClr val="000000"/>
              </a:solidFill>
              <a:latin typeface="Calibri"/>
              <a:ea typeface="Calibri"/>
              <a:cs typeface="Calibri"/>
            </a:rPr>
            <a:t> will reveal a lesser risk. Or the pilot can rate separately possible primary mountain flights, secondary flights, winch operations, and so on.
</a:t>
          </a:r>
          <a:r>
            <a:rPr lang="en-US" cap="none" sz="1100" b="0" i="0" u="none" baseline="0">
              <a:solidFill>
                <a:srgbClr val="000000"/>
              </a:solidFill>
              <a:latin typeface="Calibri"/>
              <a:ea typeface="Calibri"/>
              <a:cs typeface="Calibri"/>
            </a:rPr>
            <a:t>Technicians can score a possible line maintenance in the worst part of the day (or forecast weather) for a technical problem during or after engine start.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tool is released and intended as a basic reference: the questions and the scoring must be reviewed and adapted by the operator, school or single pilot to reflect the actual type of operations that will be executed.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Dedicated procedures must be issued when scoring is within "</a:t>
          </a:r>
          <a:r>
            <a:rPr lang="en-US" cap="none" sz="1100" b="0" i="0" u="none" baseline="0">
              <a:solidFill>
                <a:srgbClr val="000000"/>
              </a:solidFill>
              <a:latin typeface="Calibri"/>
              <a:ea typeface="Calibri"/>
              <a:cs typeface="Calibri"/>
            </a:rPr>
            <a:t>CAUTION" </a:t>
          </a:r>
          <a:r>
            <a:rPr lang="en-US" cap="none" sz="1100" b="0" i="0" u="none" baseline="0">
              <a:solidFill>
                <a:srgbClr val="000000"/>
              </a:solidFill>
              <a:latin typeface="Calibri"/>
              <a:ea typeface="Calibri"/>
              <a:cs typeface="Calibri"/>
            </a:rPr>
            <a:t>or "HIGH RISK" areas (i.e. "Seek for Operation Post Holder approval" or "Cancel the flight").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Tool usage
</a:t>
          </a:r>
          <a:r>
            <a:rPr lang="en-US" cap="none" sz="1100" b="0" i="0" u="none" baseline="0">
              <a:solidFill>
                <a:srgbClr val="000000"/>
              </a:solidFill>
              <a:latin typeface="Calibri"/>
              <a:ea typeface="Calibri"/>
              <a:cs typeface="Calibri"/>
            </a:rPr>
            <a:t>The pilot or the technician must go through all the questions of the related type of operation (tabs on the bottom of the document). To select the proper answer just left-click on the related cell on column D (Initial Score). A "X" will be automatically added and the adjacent cell will reflect the proper value. When the worst answer is selected, the adjacent cell will insert the value "2" and the cell will turn red. These questions must be reviewed and a valid mitigation solution must be found before the flight.
</a:t>
          </a:r>
          <a:r>
            <a:rPr lang="en-US" cap="none" sz="1100" b="0" i="0" u="none" baseline="0">
              <a:solidFill>
                <a:srgbClr val="000000"/>
              </a:solidFill>
              <a:latin typeface="Calibri"/>
              <a:ea typeface="Calibri"/>
              <a:cs typeface="Calibri"/>
            </a:rPr>
            <a:t>At the end of the checklist the sum of the scores and a "SAFE", "CAUTION" or "HIGH RISK" advice is</a:t>
          </a:r>
          <a:r>
            <a:rPr lang="en-US" cap="none" sz="1100" b="0" i="0" u="none" baseline="0">
              <a:solidFill>
                <a:srgbClr val="000000"/>
              </a:solidFill>
              <a:latin typeface="Calibri"/>
              <a:ea typeface="Calibri"/>
              <a:cs typeface="Calibri"/>
            </a:rPr>
            <a:t> reported. The score is also visually depicted on a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scoring the initial pre-flight situation, valid mitigating actions must be identified and applied for at least those questions scored with a "2". Proper mitigation action must be written on column "F" and a new scoring must be done on column "G". The related final score and position on the graph are automatically updated.
</a:t>
          </a:r>
          <a:r>
            <a:rPr lang="en-US" cap="none" sz="1100" b="0" i="0" u="none" baseline="0">
              <a:solidFill>
                <a:srgbClr val="000000"/>
              </a:solidFill>
              <a:latin typeface="Calibri"/>
              <a:ea typeface="Calibri"/>
              <a:cs typeface="Calibri"/>
            </a:rPr>
            <a:t>When a cell is selected in column "D" (Initial Score) the related "X" is inserted both in column "D" and "G" (Final Score). In this way people can change only mitigated questions in column "G", without scoring all the other questions.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erase all the scoring </a:t>
          </a:r>
          <a:r>
            <a:rPr lang="en-US" cap="none" sz="1100" b="0" i="0" u="none" baseline="0">
              <a:solidFill>
                <a:srgbClr val="000000"/>
              </a:solidFill>
              <a:latin typeface="Calibri"/>
              <a:ea typeface="Calibri"/>
              <a:cs typeface="Calibri"/>
            </a:rPr>
            <a:t>press the button "RESET SCORES" on the right side of the checklist.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add a new question </a:t>
          </a:r>
          <a:r>
            <a:rPr lang="en-US" cap="none" sz="1100" b="0" i="0" u="none" baseline="0">
              <a:solidFill>
                <a:srgbClr val="000000"/>
              </a:solidFill>
              <a:latin typeface="Calibri"/>
              <a:ea typeface="Calibri"/>
              <a:cs typeface="Calibri"/>
            </a:rPr>
            <a:t>to the checklist just left click on a cell and press the button "INSERT QUESTION". Three new lines, with related controls, will be inserted before the selected cell.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question </a:t>
          </a:r>
          <a:r>
            <a:rPr lang="en-US" cap="none" sz="1100" b="0" i="0" u="none" baseline="0">
              <a:solidFill>
                <a:srgbClr val="000000"/>
              </a:solidFill>
              <a:latin typeface="Calibri"/>
              <a:ea typeface="Calibri"/>
              <a:cs typeface="Calibri"/>
            </a:rPr>
            <a:t>from the checklist just left click in a cell inside the question to be deleted and then press the button "DELETE QUESTION". The related three lines will be deleted.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insert a single empty line </a:t>
          </a:r>
          <a:r>
            <a:rPr lang="en-US" cap="none" sz="1100" b="0" i="0" u="none" baseline="0">
              <a:solidFill>
                <a:srgbClr val="000000"/>
              </a:solidFill>
              <a:latin typeface="Calibri"/>
              <a:ea typeface="Calibri"/>
              <a:cs typeface="Calibri"/>
            </a:rPr>
            <a:t>before a question (separation line for titles) just select a question and press  the button "INSERT SINGLE LINE". A new line will be added before the selected question.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single line</a:t>
          </a:r>
          <a:r>
            <a:rPr lang="en-US" cap="none" sz="1100" b="0" i="0" u="none" baseline="0">
              <a:solidFill>
                <a:srgbClr val="000000"/>
              </a:solidFill>
              <a:latin typeface="Calibri"/>
              <a:ea typeface="Calibri"/>
              <a:cs typeface="Calibri"/>
            </a:rPr>
            <a:t> just select the line and press the button "DELETE SINGLE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WARNING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This tool is not foolproof</a:t>
          </a:r>
          <a:r>
            <a:rPr lang="en-US" cap="none" sz="1100" b="0" i="0" u="none" baseline="0">
              <a:solidFill>
                <a:srgbClr val="000000"/>
              </a:solidFill>
              <a:latin typeface="Calibri"/>
              <a:ea typeface="Calibri"/>
              <a:cs typeface="Calibri"/>
            </a:rPr>
            <a:t>. The tool has been designed to allow people to change the checklist as much as they like. For this reason there are few protections in the excel sheets; in adding or deleting questions or lines it is possible to irreparably change the checklist configuration. These are some helpful hints:
</a:t>
          </a:r>
          <a:r>
            <a:rPr lang="en-US" cap="none" sz="1100" b="0" i="0" u="none" baseline="0">
              <a:solidFill>
                <a:srgbClr val="000000"/>
              </a:solidFill>
              <a:latin typeface="Calibri"/>
              <a:ea typeface="Calibri"/>
              <a:cs typeface="Calibri"/>
            </a:rPr>
            <a:t> - Always keep an </a:t>
          </a:r>
          <a:r>
            <a:rPr lang="en-US" cap="none" sz="1100" b="0" i="0" u="none" baseline="0">
              <a:solidFill>
                <a:srgbClr val="000000"/>
              </a:solidFill>
              <a:latin typeface="Calibri"/>
              <a:ea typeface="Calibri"/>
              <a:cs typeface="Calibri"/>
            </a:rPr>
            <a:t>untouched </a:t>
          </a:r>
          <a:r>
            <a:rPr lang="en-US" cap="none" sz="1100" b="0" i="0" u="none" baseline="0">
              <a:solidFill>
                <a:srgbClr val="000000"/>
              </a:solidFill>
              <a:latin typeface="Calibri"/>
              <a:ea typeface="Calibri"/>
              <a:cs typeface="Calibri"/>
            </a:rPr>
            <a:t>copy of this file to restart with if something goes wrong.
</a:t>
          </a:r>
          <a:r>
            <a:rPr lang="en-US" cap="none" sz="1100" b="0" i="0" u="none" baseline="0">
              <a:solidFill>
                <a:srgbClr val="000000"/>
              </a:solidFill>
              <a:latin typeface="Calibri"/>
              <a:ea typeface="Calibri"/>
              <a:cs typeface="Calibri"/>
            </a:rPr>
            <a:t> - When designing a customized checklist keep saving copies of the file with different names during your work. When using the macros (buttons) there is no way to
</a:t>
          </a:r>
          <a:r>
            <a:rPr lang="en-US" cap="none" sz="1100" b="0" i="0" u="none" baseline="0">
              <a:solidFill>
                <a:srgbClr val="000000"/>
              </a:solidFill>
              <a:latin typeface="Calibri"/>
              <a:ea typeface="Calibri"/>
              <a:cs typeface="Calibri"/>
            </a:rPr>
            <a:t>    undo the action.
</a:t>
          </a:r>
          <a:r>
            <a:rPr lang="en-US" cap="none" sz="1100" b="0" i="0" u="none" baseline="0">
              <a:solidFill>
                <a:srgbClr val="000000"/>
              </a:solidFill>
              <a:latin typeface="Calibri"/>
              <a:ea typeface="Calibri"/>
              <a:cs typeface="Calibri"/>
            </a:rPr>
            <a:t> - Do not insert or delete questions or single lines manually. Some controls could be erased and the automated parts of the sheet maynot work properly.
</a:t>
          </a:r>
          <a:r>
            <a:rPr lang="en-US" cap="none" sz="1100" b="0" i="0" u="none" baseline="0">
              <a:solidFill>
                <a:srgbClr val="000000"/>
              </a:solidFill>
              <a:latin typeface="Calibri"/>
              <a:ea typeface="Calibri"/>
              <a:cs typeface="Calibri"/>
            </a:rPr>
            <a:t> - Do not erase or change rows 1 to 3 and column "A".  They are used for the "Insert" and "Delete" macros.
</a:t>
          </a:r>
          <a:r>
            <a:rPr lang="en-US" cap="none" sz="1100" b="0" i="0" u="none" baseline="0">
              <a:solidFill>
                <a:srgbClr val="000000"/>
              </a:solidFill>
              <a:latin typeface="Calibri"/>
              <a:ea typeface="Calibri"/>
              <a:cs typeface="Calibri"/>
            </a:rPr>
            <a:t> - Do not change or delete columns "M" to "Y". They are used for the graph construction and control.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Software security</a:t>
          </a:r>
          <a:r>
            <a:rPr lang="en-US" cap="none" sz="1100" b="0" i="0" u="none" baseline="0">
              <a:solidFill>
                <a:srgbClr val="000000"/>
              </a:solidFill>
              <a:latin typeface="Calibri"/>
              <a:ea typeface="Calibri"/>
              <a:cs typeface="Calibri"/>
            </a:rPr>
            <a:t>. This tool makes use of some macros and visual basic code (VBA). In order to be able to use these controls you need to enable them when opening the file (in the excel macro Security Warning select "Enable Content").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has been developed by the EHSIT (European Helicopter Safety Implementation Team) - Specialist Team in Ops and SMS.
</a:t>
          </a:r>
          <a:r>
            <a:rPr lang="en-US" cap="none" sz="1100" b="0" i="0" u="none" baseline="0">
              <a:solidFill>
                <a:srgbClr val="000000"/>
              </a:solidFill>
              <a:latin typeface="Calibri"/>
              <a:ea typeface="Calibri"/>
              <a:cs typeface="Calibri"/>
            </a:rPr>
            <a:t>Operators, pilots, technicians are free to use and change the present tool for their needs.
</a:t>
          </a:r>
          <a:r>
            <a:rPr lang="en-US" cap="none" sz="1100" b="0" i="0" u="none" baseline="0">
              <a:solidFill>
                <a:srgbClr val="000000"/>
              </a:solidFill>
              <a:latin typeface="Calibri"/>
              <a:ea typeface="Calibri"/>
              <a:cs typeface="Calibri"/>
            </a:rPr>
            <a:t>This tool, part of it or modifications of it can be distributed provided it is not used for commercial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suggestions or requests for information are welcomed :
</a:t>
          </a:r>
          <a:r>
            <a:rPr lang="en-US" cap="none" sz="1100" b="1" i="0" u="none" baseline="0">
              <a:solidFill>
                <a:srgbClr val="000000"/>
              </a:solidFill>
              <a:latin typeface="Calibri"/>
              <a:ea typeface="Calibri"/>
              <a:cs typeface="Calibri"/>
            </a:rPr>
            <a:t>Capt. Stefano BURIGANA
</a:t>
          </a:r>
          <a:r>
            <a:rPr lang="en-US" cap="none" sz="1100" b="0" i="0" u="none" baseline="0">
              <a:solidFill>
                <a:srgbClr val="000000"/>
              </a:solidFill>
              <a:latin typeface="Calibri"/>
              <a:ea typeface="Calibri"/>
              <a:cs typeface="Calibri"/>
            </a:rPr>
            <a:t>Eliliombarda Safety Manager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EHSIT ST Ops. &amp; SMS Rapporteur
</a:t>
          </a:r>
          <a:r>
            <a:rPr lang="en-US" cap="none" sz="1100" b="0" i="0" u="none" baseline="0">
              <a:solidFill>
                <a:srgbClr val="000000"/>
              </a:solidFill>
              <a:latin typeface="Calibri"/>
              <a:ea typeface="Calibri"/>
              <a:cs typeface="Calibri"/>
            </a:rPr>
            <a:t>ehest@easa.europa.eu</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438150</xdr:colOff>
      <xdr:row>1</xdr:row>
      <xdr:rowOff>152400</xdr:rowOff>
    </xdr:from>
    <xdr:to>
      <xdr:col>0</xdr:col>
      <xdr:colOff>590550</xdr:colOff>
      <xdr:row>2</xdr:row>
      <xdr:rowOff>142875</xdr:rowOff>
    </xdr:to>
    <xdr:pic>
      <xdr:nvPicPr>
        <xdr:cNvPr id="2" name="Picture 2"/>
        <xdr:cNvPicPr preferRelativeResize="1">
          <a:picLocks noChangeAspect="1"/>
        </xdr:cNvPicPr>
      </xdr:nvPicPr>
      <xdr:blipFill>
        <a:blip r:embed="rId1"/>
        <a:stretch>
          <a:fillRect/>
        </a:stretch>
      </xdr:blipFill>
      <xdr:spPr>
        <a:xfrm>
          <a:off x="438150" y="314325"/>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153</xdr:row>
      <xdr:rowOff>9525</xdr:rowOff>
    </xdr:from>
    <xdr:to>
      <xdr:col>7</xdr:col>
      <xdr:colOff>304800</xdr:colOff>
      <xdr:row>170</xdr:row>
      <xdr:rowOff>123825</xdr:rowOff>
    </xdr:to>
    <xdr:graphicFrame>
      <xdr:nvGraphicFramePr>
        <xdr:cNvPr id="1" name="Chart 8"/>
        <xdr:cNvGraphicFramePr/>
      </xdr:nvGraphicFramePr>
      <xdr:xfrm>
        <a:off x="19050" y="26603325"/>
        <a:ext cx="8991600" cy="3800475"/>
      </xdr:xfrm>
      <a:graphic>
        <a:graphicData uri="http://schemas.openxmlformats.org/drawingml/2006/chart">
          <c:chart xmlns:c="http://schemas.openxmlformats.org/drawingml/2006/chart" r:id="rId1"/>
        </a:graphicData>
      </a:graphic>
    </xdr:graphicFrame>
    <xdr:clientData/>
  </xdr:twoCellAnchor>
  <xdr:twoCellAnchor>
    <xdr:from>
      <xdr:col>1</xdr:col>
      <xdr:colOff>371475</xdr:colOff>
      <xdr:row>159</xdr:row>
      <xdr:rowOff>76200</xdr:rowOff>
    </xdr:from>
    <xdr:to>
      <xdr:col>5</xdr:col>
      <xdr:colOff>2276475</xdr:colOff>
      <xdr:row>162</xdr:row>
      <xdr:rowOff>28575</xdr:rowOff>
    </xdr:to>
    <xdr:grpSp>
      <xdr:nvGrpSpPr>
        <xdr:cNvPr id="2" name="Group 5"/>
        <xdr:cNvGrpSpPr>
          <a:grpSpLocks/>
        </xdr:cNvGrpSpPr>
      </xdr:nvGrpSpPr>
      <xdr:grpSpPr>
        <a:xfrm>
          <a:off x="371475" y="27641550"/>
          <a:ext cx="6848475" cy="438150"/>
          <a:chOff x="1355496" y="17247241"/>
          <a:chExt cx="5908744" cy="632416"/>
        </a:xfrm>
        <a:solidFill>
          <a:srgbClr val="FFFFFF"/>
        </a:solidFill>
      </xdr:grpSpPr>
      <xdr:sp fLocksText="0">
        <xdr:nvSpPr>
          <xdr:cNvPr id="3" name="TextBox 9"/>
          <xdr:cNvSpPr txBox="1">
            <a:spLocks noChangeArrowheads="1"/>
          </xdr:cNvSpPr>
        </xdr:nvSpPr>
        <xdr:spPr>
          <a:xfrm>
            <a:off x="1355496" y="17247241"/>
            <a:ext cx="1388555" cy="632416"/>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891769" y="17247241"/>
            <a:ext cx="2490536" cy="632416"/>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247826" y="17247241"/>
            <a:ext cx="3016414" cy="632416"/>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twoCellAnchor editAs="oneCell">
    <xdr:from>
      <xdr:col>3</xdr:col>
      <xdr:colOff>19050</xdr:colOff>
      <xdr:row>171</xdr:row>
      <xdr:rowOff>19050</xdr:rowOff>
    </xdr:from>
    <xdr:to>
      <xdr:col>5</xdr:col>
      <xdr:colOff>0</xdr:colOff>
      <xdr:row>171</xdr:row>
      <xdr:rowOff>704850</xdr:rowOff>
    </xdr:to>
    <xdr:pic>
      <xdr:nvPicPr>
        <xdr:cNvPr id="6" name="Immagine 4"/>
        <xdr:cNvPicPr preferRelativeResize="1">
          <a:picLocks noChangeAspect="1"/>
        </xdr:cNvPicPr>
      </xdr:nvPicPr>
      <xdr:blipFill>
        <a:blip r:embed="rId2"/>
        <a:srcRect t="4684" b="1409"/>
        <a:stretch>
          <a:fillRect/>
        </a:stretch>
      </xdr:blipFill>
      <xdr:spPr>
        <a:xfrm>
          <a:off x="4257675" y="30641925"/>
          <a:ext cx="685800" cy="685800"/>
        </a:xfrm>
        <a:prstGeom prst="rect">
          <a:avLst/>
        </a:prstGeom>
        <a:noFill/>
        <a:ln w="9525" cmpd="sng">
          <a:noFill/>
        </a:ln>
      </xdr:spPr>
    </xdr:pic>
    <xdr:clientData/>
  </xdr:twoCellAnchor>
  <xdr:twoCellAnchor editAs="oneCell">
    <xdr:from>
      <xdr:col>3</xdr:col>
      <xdr:colOff>19050</xdr:colOff>
      <xdr:row>172</xdr:row>
      <xdr:rowOff>19050</xdr:rowOff>
    </xdr:from>
    <xdr:to>
      <xdr:col>5</xdr:col>
      <xdr:colOff>0</xdr:colOff>
      <xdr:row>172</xdr:row>
      <xdr:rowOff>704850</xdr:rowOff>
    </xdr:to>
    <xdr:pic>
      <xdr:nvPicPr>
        <xdr:cNvPr id="7" name="Immagine 16"/>
        <xdr:cNvPicPr preferRelativeResize="1">
          <a:picLocks noChangeAspect="1"/>
        </xdr:cNvPicPr>
      </xdr:nvPicPr>
      <xdr:blipFill>
        <a:blip r:embed="rId2"/>
        <a:srcRect t="4684" b="1409"/>
        <a:stretch>
          <a:fillRect/>
        </a:stretch>
      </xdr:blipFill>
      <xdr:spPr>
        <a:xfrm>
          <a:off x="4257675" y="31356300"/>
          <a:ext cx="685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83:B99"/>
  <sheetViews>
    <sheetView zoomScale="85" zoomScaleNormal="85" zoomScalePageLayoutView="0" workbookViewId="0" topLeftCell="A1">
      <selection activeCell="C86" sqref="C86"/>
    </sheetView>
  </sheetViews>
  <sheetFormatPr defaultColWidth="9.140625" defaultRowHeight="12.75"/>
  <cols>
    <col min="1" max="16384" width="9.140625" style="7" customWidth="1"/>
  </cols>
  <sheetData>
    <row r="83" ht="12.75">
      <c r="B83" s="9" t="s">
        <v>86</v>
      </c>
    </row>
    <row r="84" ht="12.75">
      <c r="B84" s="8" t="s">
        <v>87</v>
      </c>
    </row>
    <row r="85" ht="12.75">
      <c r="B85" s="8" t="s">
        <v>88</v>
      </c>
    </row>
    <row r="86" ht="12.75">
      <c r="B86" s="8" t="s">
        <v>89</v>
      </c>
    </row>
    <row r="87" ht="12.75">
      <c r="B87" s="8" t="s">
        <v>90</v>
      </c>
    </row>
    <row r="88" ht="12.75">
      <c r="B88" s="8" t="s">
        <v>91</v>
      </c>
    </row>
    <row r="89" ht="12.75">
      <c r="B89" s="8" t="s">
        <v>92</v>
      </c>
    </row>
    <row r="90" ht="12.75">
      <c r="B90" s="8" t="s">
        <v>93</v>
      </c>
    </row>
    <row r="91" ht="12.75">
      <c r="B91" s="8" t="s">
        <v>94</v>
      </c>
    </row>
    <row r="92" ht="12.75">
      <c r="B92" s="8" t="s">
        <v>95</v>
      </c>
    </row>
    <row r="93" ht="12.75">
      <c r="B93" s="8" t="s">
        <v>96</v>
      </c>
    </row>
    <row r="94" ht="12.75">
      <c r="B94" s="8" t="s">
        <v>97</v>
      </c>
    </row>
    <row r="95" ht="12.75">
      <c r="B95" s="8" t="s">
        <v>98</v>
      </c>
    </row>
    <row r="96" ht="12.75">
      <c r="B96" s="8" t="s">
        <v>99</v>
      </c>
    </row>
    <row r="97" ht="12.75">
      <c r="B97" s="8" t="s">
        <v>100</v>
      </c>
    </row>
    <row r="98" ht="12.75">
      <c r="B98" s="8" t="s">
        <v>101</v>
      </c>
    </row>
    <row r="99" ht="12.75">
      <c r="B99" s="8" t="s">
        <v>102</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AA183"/>
  <sheetViews>
    <sheetView tabSelected="1" zoomScalePageLayoutView="0" workbookViewId="0" topLeftCell="A5">
      <pane ySplit="4" topLeftCell="A9" activePane="bottomLeft" state="frozen"/>
      <selection pane="topLeft" activeCell="B5" sqref="B5"/>
      <selection pane="bottomLeft" activeCell="F11" sqref="F11"/>
    </sheetView>
  </sheetViews>
  <sheetFormatPr defaultColWidth="9.140625" defaultRowHeight="12.75"/>
  <cols>
    <col min="1" max="1" width="9.140625" style="5" hidden="1" customWidth="1"/>
    <col min="2" max="2" width="11.8515625" style="1" customWidth="1"/>
    <col min="3" max="3" width="51.7109375" style="1" customWidth="1"/>
    <col min="4" max="4" width="5.28125" style="26" customWidth="1"/>
    <col min="5" max="5" width="5.28125" style="1" customWidth="1"/>
    <col min="6" max="6" width="51.7109375" style="1" customWidth="1"/>
    <col min="7" max="7" width="4.7109375" style="26" customWidth="1"/>
    <col min="8" max="8" width="4.7109375" style="1" customWidth="1"/>
    <col min="9" max="9" width="2.421875" style="1" customWidth="1"/>
    <col min="10" max="10" width="9.140625" style="87" customWidth="1"/>
    <col min="11" max="18" width="9.140625" style="74" customWidth="1"/>
    <col min="19" max="19" width="13.00390625" style="74" customWidth="1"/>
    <col min="20" max="27" width="9.140625" style="74" customWidth="1"/>
    <col min="28" max="16384" width="9.140625" style="1" customWidth="1"/>
  </cols>
  <sheetData>
    <row r="1" spans="1:8" ht="13.5" hidden="1" thickBot="1">
      <c r="A1" s="5" t="s">
        <v>69</v>
      </c>
      <c r="B1" s="96"/>
      <c r="C1" s="19"/>
      <c r="D1" s="20"/>
      <c r="E1" s="99">
        <f>IF(D3&lt;&gt;"",2,IF(D2&lt;&gt;"",1,0))</f>
        <v>0</v>
      </c>
      <c r="F1" s="19"/>
      <c r="G1" s="20"/>
      <c r="H1" s="102">
        <f>IF(G3&lt;&gt;"",2,IF(G2&lt;&gt;"",1,0))</f>
        <v>0</v>
      </c>
    </row>
    <row r="2" spans="2:8" ht="13.5" hidden="1" thickBot="1">
      <c r="B2" s="97"/>
      <c r="C2" s="21"/>
      <c r="D2" s="22"/>
      <c r="E2" s="100"/>
      <c r="F2" s="21"/>
      <c r="G2" s="22"/>
      <c r="H2" s="103"/>
    </row>
    <row r="3" spans="2:8" ht="13.5" hidden="1" thickBot="1">
      <c r="B3" s="98"/>
      <c r="C3" s="23"/>
      <c r="D3" s="24"/>
      <c r="E3" s="101"/>
      <c r="F3" s="25"/>
      <c r="G3" s="24"/>
      <c r="H3" s="104"/>
    </row>
    <row r="4" ht="13.5" hidden="1" thickBot="1"/>
    <row r="5" spans="2:8" ht="29.25" thickBot="1">
      <c r="B5" s="27" t="s">
        <v>170</v>
      </c>
      <c r="C5" s="28"/>
      <c r="D5" s="28"/>
      <c r="E5" s="28"/>
      <c r="F5" s="28"/>
      <c r="G5" s="28"/>
      <c r="H5" s="29"/>
    </row>
    <row r="6" spans="2:8" ht="12.75" customHeight="1">
      <c r="B6" s="140" t="s">
        <v>189</v>
      </c>
      <c r="C6" s="141"/>
      <c r="D6" s="30">
        <v>0</v>
      </c>
      <c r="E6" s="146" t="s">
        <v>6</v>
      </c>
      <c r="F6" s="149" t="str">
        <f>IF(H150&lt;P141,"Final risk: ACCEPTABLE",IF(H150&lt;P142,"Final risk: CAUTION","Final risk: HIGH RISK"))</f>
        <v>Final risk: ACCEPTABLE</v>
      </c>
      <c r="G6" s="30">
        <v>0</v>
      </c>
      <c r="H6" s="152" t="s">
        <v>7</v>
      </c>
    </row>
    <row r="7" spans="2:12" ht="12.75" customHeight="1">
      <c r="B7" s="142"/>
      <c r="C7" s="143"/>
      <c r="D7" s="31">
        <v>1</v>
      </c>
      <c r="E7" s="147"/>
      <c r="F7" s="150"/>
      <c r="G7" s="31">
        <v>1</v>
      </c>
      <c r="H7" s="153"/>
      <c r="J7" s="155"/>
      <c r="K7" s="89"/>
      <c r="L7" s="89"/>
    </row>
    <row r="8" spans="2:12" ht="22.5" customHeight="1" thickBot="1">
      <c r="B8" s="144"/>
      <c r="C8" s="145"/>
      <c r="D8" s="32">
        <v>2</v>
      </c>
      <c r="E8" s="148"/>
      <c r="F8" s="151"/>
      <c r="G8" s="32">
        <v>2</v>
      </c>
      <c r="H8" s="154"/>
      <c r="J8" s="155"/>
      <c r="K8" s="156"/>
      <c r="L8" s="89"/>
    </row>
    <row r="9" spans="2:8" ht="22.5" customHeight="1" thickBot="1">
      <c r="B9" s="118" t="s">
        <v>190</v>
      </c>
      <c r="C9" s="119"/>
      <c r="D9" s="33"/>
      <c r="E9" s="34"/>
      <c r="F9" s="35" t="s">
        <v>18</v>
      </c>
      <c r="G9" s="33"/>
      <c r="H9" s="36"/>
    </row>
    <row r="10" spans="2:8" ht="13.5" thickBot="1">
      <c r="B10" s="126" t="s">
        <v>16</v>
      </c>
      <c r="C10" s="127"/>
      <c r="D10" s="37"/>
      <c r="E10" s="38"/>
      <c r="F10" s="39"/>
      <c r="G10" s="37"/>
      <c r="H10" s="40"/>
    </row>
    <row r="11" spans="1:8" ht="12.75">
      <c r="A11" s="5" t="s">
        <v>69</v>
      </c>
      <c r="B11" s="123" t="s">
        <v>74</v>
      </c>
      <c r="C11" s="41" t="s">
        <v>85</v>
      </c>
      <c r="D11" s="10"/>
      <c r="E11" s="128">
        <f>IF(D13&lt;&gt;"",2,IF(D12&lt;&gt;"",1,0))</f>
        <v>0</v>
      </c>
      <c r="F11" s="11"/>
      <c r="G11" s="12"/>
      <c r="H11" s="102">
        <f>IF(G13&lt;&gt;"",2,IF(G12&lt;&gt;"",1,0))</f>
        <v>0</v>
      </c>
    </row>
    <row r="12" spans="2:8" ht="12.75">
      <c r="B12" s="124"/>
      <c r="C12" s="43" t="s">
        <v>33</v>
      </c>
      <c r="D12" s="13"/>
      <c r="E12" s="129"/>
      <c r="F12" s="4"/>
      <c r="G12" s="14"/>
      <c r="H12" s="103"/>
    </row>
    <row r="13" spans="2:8" ht="13.5" thickBot="1">
      <c r="B13" s="125"/>
      <c r="C13" s="44" t="s">
        <v>103</v>
      </c>
      <c r="D13" s="15"/>
      <c r="E13" s="130"/>
      <c r="F13" s="73" t="s">
        <v>104</v>
      </c>
      <c r="G13" s="16"/>
      <c r="H13" s="104"/>
    </row>
    <row r="14" spans="1:8" ht="12.75">
      <c r="A14" s="5" t="s">
        <v>69</v>
      </c>
      <c r="B14" s="124" t="s">
        <v>19</v>
      </c>
      <c r="C14" s="43" t="s">
        <v>105</v>
      </c>
      <c r="D14" s="17"/>
      <c r="E14" s="135">
        <f>IF(D16&lt;&gt;"",2,IF(D15&lt;&gt;"",1,0))</f>
        <v>0</v>
      </c>
      <c r="F14" s="11"/>
      <c r="G14" s="18"/>
      <c r="H14" s="131">
        <f>IF(G16&lt;&gt;"",2,IF(G15&lt;&gt;"",1,0))</f>
        <v>0</v>
      </c>
    </row>
    <row r="15" spans="2:8" ht="12.75">
      <c r="B15" s="124"/>
      <c r="C15" s="43" t="s">
        <v>106</v>
      </c>
      <c r="D15" s="13"/>
      <c r="E15" s="129"/>
      <c r="F15" s="4"/>
      <c r="G15" s="14"/>
      <c r="H15" s="103"/>
    </row>
    <row r="16" spans="2:8" ht="13.5" thickBot="1">
      <c r="B16" s="124"/>
      <c r="C16" s="43" t="s">
        <v>47</v>
      </c>
      <c r="D16" s="13"/>
      <c r="E16" s="129"/>
      <c r="F16" s="73" t="s">
        <v>104</v>
      </c>
      <c r="G16" s="16"/>
      <c r="H16" s="104"/>
    </row>
    <row r="17" spans="1:8" ht="12.75">
      <c r="A17" s="5" t="s">
        <v>69</v>
      </c>
      <c r="B17" s="123" t="s">
        <v>20</v>
      </c>
      <c r="C17" s="41" t="s">
        <v>107</v>
      </c>
      <c r="D17" s="10"/>
      <c r="E17" s="128">
        <f>IF(D19&lt;&gt;"",2,IF(D18&lt;&gt;"",1,0))</f>
        <v>0</v>
      </c>
      <c r="F17" s="11"/>
      <c r="G17" s="18"/>
      <c r="H17" s="131">
        <f>IF(G19&lt;&gt;"",2,IF(G18&lt;&gt;"",1,0))</f>
        <v>0</v>
      </c>
    </row>
    <row r="18" spans="2:8" ht="12.75">
      <c r="B18" s="124"/>
      <c r="C18" s="43" t="s">
        <v>108</v>
      </c>
      <c r="D18" s="13"/>
      <c r="E18" s="129"/>
      <c r="F18" s="4"/>
      <c r="G18" s="14"/>
      <c r="H18" s="103"/>
    </row>
    <row r="19" spans="2:8" ht="13.5" thickBot="1">
      <c r="B19" s="125"/>
      <c r="C19" s="44" t="s">
        <v>109</v>
      </c>
      <c r="D19" s="15"/>
      <c r="E19" s="130"/>
      <c r="F19" s="73" t="s">
        <v>110</v>
      </c>
      <c r="G19" s="14"/>
      <c r="H19" s="103"/>
    </row>
    <row r="20" spans="1:8" ht="12.75">
      <c r="A20" s="5" t="s">
        <v>69</v>
      </c>
      <c r="B20" s="124" t="s">
        <v>21</v>
      </c>
      <c r="C20" s="43" t="s">
        <v>76</v>
      </c>
      <c r="D20" s="17"/>
      <c r="E20" s="135">
        <f>IF(D22&lt;&gt;"",2,IF(D21&lt;&gt;"",1,0))</f>
        <v>0</v>
      </c>
      <c r="F20" s="11"/>
      <c r="G20" s="12"/>
      <c r="H20" s="102">
        <f>IF(G22&lt;&gt;"",2,IF(G21&lt;&gt;"",1,0))</f>
        <v>0</v>
      </c>
    </row>
    <row r="21" spans="2:8" ht="12.75">
      <c r="B21" s="124"/>
      <c r="C21" s="43" t="s">
        <v>77</v>
      </c>
      <c r="D21" s="13"/>
      <c r="E21" s="129"/>
      <c r="F21" s="4"/>
      <c r="G21" s="14"/>
      <c r="H21" s="103"/>
    </row>
    <row r="22" spans="2:8" ht="13.5" thickBot="1">
      <c r="B22" s="124"/>
      <c r="C22" s="43" t="s">
        <v>111</v>
      </c>
      <c r="D22" s="13"/>
      <c r="E22" s="129"/>
      <c r="F22" s="73"/>
      <c r="G22" s="16"/>
      <c r="H22" s="104"/>
    </row>
    <row r="23" spans="1:8" ht="12.75">
      <c r="A23" s="5" t="s">
        <v>69</v>
      </c>
      <c r="B23" s="123" t="s">
        <v>82</v>
      </c>
      <c r="C23" s="41" t="s">
        <v>84</v>
      </c>
      <c r="D23" s="10"/>
      <c r="E23" s="128">
        <f>IF(D25&lt;&gt;"",2,IF(D24&lt;&gt;"",1,0))</f>
        <v>0</v>
      </c>
      <c r="F23" s="11"/>
      <c r="G23" s="12"/>
      <c r="H23" s="102">
        <f>IF(G25&lt;&gt;"",2,IF(G24&lt;&gt;"",1,0))</f>
        <v>0</v>
      </c>
    </row>
    <row r="24" spans="2:8" ht="12.75">
      <c r="B24" s="124"/>
      <c r="C24" s="43" t="s">
        <v>171</v>
      </c>
      <c r="D24" s="13"/>
      <c r="E24" s="129"/>
      <c r="F24" s="4"/>
      <c r="G24" s="14"/>
      <c r="H24" s="103"/>
    </row>
    <row r="25" spans="2:8" ht="23.25" thickBot="1">
      <c r="B25" s="125"/>
      <c r="C25" s="44" t="s">
        <v>172</v>
      </c>
      <c r="D25" s="15"/>
      <c r="E25" s="130"/>
      <c r="F25" s="73"/>
      <c r="G25" s="16"/>
      <c r="H25" s="104"/>
    </row>
    <row r="26" spans="1:8" ht="12.75">
      <c r="A26" s="5" t="s">
        <v>69</v>
      </c>
      <c r="B26" s="123" t="s">
        <v>83</v>
      </c>
      <c r="C26" s="41" t="s">
        <v>114</v>
      </c>
      <c r="D26" s="10"/>
      <c r="E26" s="128">
        <f>IF(D28&lt;&gt;"",2,IF(D27&lt;&gt;"",1,0))</f>
        <v>0</v>
      </c>
      <c r="F26" s="11"/>
      <c r="G26" s="12"/>
      <c r="H26" s="102">
        <f>IF(G28&lt;&gt;"",2,IF(G27&lt;&gt;"",1,0))</f>
        <v>0</v>
      </c>
    </row>
    <row r="27" spans="2:8" ht="12.75">
      <c r="B27" s="124"/>
      <c r="C27" s="43" t="s">
        <v>115</v>
      </c>
      <c r="D27" s="13"/>
      <c r="E27" s="129"/>
      <c r="F27" s="4"/>
      <c r="G27" s="14"/>
      <c r="H27" s="103"/>
    </row>
    <row r="28" spans="2:8" ht="13.5" thickBot="1">
      <c r="B28" s="125"/>
      <c r="C28" s="44" t="s">
        <v>116</v>
      </c>
      <c r="D28" s="15"/>
      <c r="E28" s="130"/>
      <c r="F28" s="73" t="s">
        <v>117</v>
      </c>
      <c r="G28" s="16"/>
      <c r="H28" s="104"/>
    </row>
    <row r="29" spans="1:8" ht="12.75">
      <c r="A29" s="5" t="s">
        <v>69</v>
      </c>
      <c r="B29" s="123" t="s">
        <v>22</v>
      </c>
      <c r="C29" s="41" t="s">
        <v>36</v>
      </c>
      <c r="D29" s="10"/>
      <c r="E29" s="128">
        <f>IF(D31&lt;&gt;"",2,IF(D30&lt;&gt;"",1,0))</f>
        <v>0</v>
      </c>
      <c r="F29" s="11"/>
      <c r="G29" s="18"/>
      <c r="H29" s="102">
        <f>IF(G31&lt;&gt;"",2,IF(G30&lt;&gt;"",1,0))</f>
        <v>0</v>
      </c>
    </row>
    <row r="30" spans="2:8" ht="12.75">
      <c r="B30" s="124"/>
      <c r="C30" s="43" t="s">
        <v>48</v>
      </c>
      <c r="D30" s="13"/>
      <c r="E30" s="129"/>
      <c r="F30" s="4"/>
      <c r="G30" s="14"/>
      <c r="H30" s="103"/>
    </row>
    <row r="31" spans="2:8" ht="13.5" thickBot="1">
      <c r="B31" s="125"/>
      <c r="C31" s="44" t="s">
        <v>49</v>
      </c>
      <c r="D31" s="15"/>
      <c r="E31" s="130"/>
      <c r="F31" s="73"/>
      <c r="G31" s="14"/>
      <c r="H31" s="104"/>
    </row>
    <row r="32" spans="2:8" ht="13.5" thickBot="1">
      <c r="B32" s="138" t="s">
        <v>17</v>
      </c>
      <c r="C32" s="139"/>
      <c r="D32" s="37"/>
      <c r="E32" s="46"/>
      <c r="F32" s="46"/>
      <c r="G32" s="47"/>
      <c r="H32" s="40"/>
    </row>
    <row r="33" spans="1:8" ht="12.75">
      <c r="A33" s="5" t="s">
        <v>69</v>
      </c>
      <c r="B33" s="124" t="s">
        <v>24</v>
      </c>
      <c r="C33" s="48" t="s">
        <v>78</v>
      </c>
      <c r="D33" s="17"/>
      <c r="E33" s="135">
        <f>IF(D35&lt;&gt;"",2,IF(D34&lt;&gt;"",1,0))</f>
        <v>0</v>
      </c>
      <c r="F33" s="42"/>
      <c r="G33" s="18"/>
      <c r="H33" s="131">
        <f>IF(G35&lt;&gt;"",2,IF(G34&lt;&gt;"",1,0))</f>
        <v>0</v>
      </c>
    </row>
    <row r="34" spans="2:8" ht="12.75">
      <c r="B34" s="124"/>
      <c r="C34" s="43" t="s">
        <v>79</v>
      </c>
      <c r="D34" s="13"/>
      <c r="E34" s="129"/>
      <c r="F34" s="35"/>
      <c r="G34" s="14"/>
      <c r="H34" s="103"/>
    </row>
    <row r="35" spans="2:8" ht="13.5" thickBot="1">
      <c r="B35" s="124"/>
      <c r="C35" s="43" t="s">
        <v>80</v>
      </c>
      <c r="D35" s="13"/>
      <c r="E35" s="129"/>
      <c r="F35" s="45"/>
      <c r="G35" s="14"/>
      <c r="H35" s="103"/>
    </row>
    <row r="36" spans="1:8" ht="12.75" customHeight="1">
      <c r="A36" s="5" t="s">
        <v>69</v>
      </c>
      <c r="B36" s="123" t="s">
        <v>25</v>
      </c>
      <c r="C36" s="41" t="s">
        <v>39</v>
      </c>
      <c r="D36" s="10"/>
      <c r="E36" s="128">
        <f>IF(D38&lt;&gt;"",2,IF(D37&lt;&gt;"",1,0))</f>
        <v>0</v>
      </c>
      <c r="F36" s="42"/>
      <c r="G36" s="12"/>
      <c r="H36" s="102">
        <f>IF(G38&lt;&gt;"",2,IF(G37&lt;&gt;"",1,0))</f>
        <v>0</v>
      </c>
    </row>
    <row r="37" spans="2:8" ht="12.75">
      <c r="B37" s="124"/>
      <c r="C37" s="43" t="s">
        <v>40</v>
      </c>
      <c r="D37" s="13"/>
      <c r="E37" s="129"/>
      <c r="F37" s="35"/>
      <c r="G37" s="14"/>
      <c r="H37" s="103"/>
    </row>
    <row r="38" spans="2:8" ht="13.5" thickBot="1">
      <c r="B38" s="125"/>
      <c r="C38" s="44" t="s">
        <v>41</v>
      </c>
      <c r="D38" s="15"/>
      <c r="E38" s="130"/>
      <c r="F38" s="45"/>
      <c r="G38" s="16"/>
      <c r="H38" s="104"/>
    </row>
    <row r="39" spans="1:8" ht="12.75" customHeight="1">
      <c r="A39" s="5" t="s">
        <v>69</v>
      </c>
      <c r="B39" s="124" t="s">
        <v>118</v>
      </c>
      <c r="C39" s="43" t="s">
        <v>119</v>
      </c>
      <c r="D39" s="17"/>
      <c r="E39" s="135">
        <f>IF(D41&lt;&gt;"",2,IF(D40&lt;&gt;"",1,0))</f>
        <v>0</v>
      </c>
      <c r="F39" s="42"/>
      <c r="G39" s="18"/>
      <c r="H39" s="102">
        <f>IF(G41&lt;&gt;"",2,IF(G40&lt;&gt;"",1,0))</f>
        <v>0</v>
      </c>
    </row>
    <row r="40" spans="2:8" ht="22.5" customHeight="1">
      <c r="B40" s="124"/>
      <c r="C40" s="43" t="s">
        <v>120</v>
      </c>
      <c r="D40" s="13"/>
      <c r="E40" s="129"/>
      <c r="F40" s="35"/>
      <c r="G40" s="14"/>
      <c r="H40" s="103"/>
    </row>
    <row r="41" spans="2:8" ht="13.5" thickBot="1">
      <c r="B41" s="124"/>
      <c r="C41" s="43" t="s">
        <v>121</v>
      </c>
      <c r="D41" s="77"/>
      <c r="E41" s="132"/>
      <c r="F41" s="45"/>
      <c r="G41" s="78"/>
      <c r="H41" s="104"/>
    </row>
    <row r="42" spans="2:8" ht="13.5" thickBot="1">
      <c r="B42" s="121" t="s">
        <v>75</v>
      </c>
      <c r="C42" s="122"/>
      <c r="D42" s="49"/>
      <c r="E42" s="50"/>
      <c r="F42" s="51"/>
      <c r="G42" s="49"/>
      <c r="H42" s="52"/>
    </row>
    <row r="43" spans="1:8" ht="12.75">
      <c r="A43" s="5" t="s">
        <v>69</v>
      </c>
      <c r="B43" s="123" t="s">
        <v>23</v>
      </c>
      <c r="C43" s="41" t="s">
        <v>50</v>
      </c>
      <c r="D43" s="10"/>
      <c r="E43" s="128">
        <f>IF(D45&lt;&gt;"",2,IF(D44&lt;&gt;"",1,0))</f>
        <v>0</v>
      </c>
      <c r="F43" s="42"/>
      <c r="G43" s="12"/>
      <c r="H43" s="102">
        <f>IF(G45&lt;&gt;"",2,IF(G44&lt;&gt;"",1,0))</f>
        <v>0</v>
      </c>
    </row>
    <row r="44" spans="2:8" ht="12.75">
      <c r="B44" s="124"/>
      <c r="C44" s="95" t="s">
        <v>51</v>
      </c>
      <c r="D44" s="13"/>
      <c r="E44" s="129"/>
      <c r="F44" s="35"/>
      <c r="G44" s="14"/>
      <c r="H44" s="103"/>
    </row>
    <row r="45" spans="2:8" ht="13.5" thickBot="1">
      <c r="B45" s="125"/>
      <c r="C45" s="44" t="s">
        <v>37</v>
      </c>
      <c r="D45" s="15"/>
      <c r="E45" s="130"/>
      <c r="F45" s="45" t="s">
        <v>122</v>
      </c>
      <c r="G45" s="16"/>
      <c r="H45" s="104"/>
    </row>
    <row r="46" spans="2:8" ht="16.5" thickBot="1">
      <c r="B46" s="118" t="s">
        <v>191</v>
      </c>
      <c r="C46" s="120"/>
      <c r="D46" s="53"/>
      <c r="E46" s="54"/>
      <c r="F46" s="55"/>
      <c r="G46" s="53"/>
      <c r="H46" s="56"/>
    </row>
    <row r="47" spans="2:8" ht="12.75" customHeight="1" thickBot="1">
      <c r="B47" s="126" t="s">
        <v>16</v>
      </c>
      <c r="C47" s="127"/>
      <c r="D47" s="37"/>
      <c r="E47" s="38"/>
      <c r="F47" s="39"/>
      <c r="G47" s="37"/>
      <c r="H47" s="40"/>
    </row>
    <row r="48" spans="1:8" ht="12.75">
      <c r="A48" s="5" t="s">
        <v>69</v>
      </c>
      <c r="B48" s="124" t="s">
        <v>74</v>
      </c>
      <c r="C48" s="43" t="s">
        <v>85</v>
      </c>
      <c r="D48" s="17"/>
      <c r="E48" s="135">
        <f>IF(D50&lt;&gt;"",2,IF(D49&lt;&gt;"",1,0))</f>
        <v>0</v>
      </c>
      <c r="F48" s="42"/>
      <c r="G48" s="18"/>
      <c r="H48" s="131">
        <f>IF(G50&lt;&gt;"",2,IF(G49&lt;&gt;"",1,0))</f>
        <v>0</v>
      </c>
    </row>
    <row r="49" spans="2:8" ht="12.75">
      <c r="B49" s="124"/>
      <c r="C49" s="43" t="s">
        <v>33</v>
      </c>
      <c r="D49" s="13"/>
      <c r="E49" s="129"/>
      <c r="F49" s="35"/>
      <c r="G49" s="14"/>
      <c r="H49" s="103"/>
    </row>
    <row r="50" spans="2:8" ht="13.5" thickBot="1">
      <c r="B50" s="125"/>
      <c r="C50" s="44" t="s">
        <v>103</v>
      </c>
      <c r="D50" s="15"/>
      <c r="E50" s="130"/>
      <c r="F50" s="45" t="s">
        <v>104</v>
      </c>
      <c r="G50" s="16"/>
      <c r="H50" s="104"/>
    </row>
    <row r="51" spans="1:8" ht="12.75">
      <c r="A51" s="5" t="s">
        <v>69</v>
      </c>
      <c r="B51" s="124" t="s">
        <v>19</v>
      </c>
      <c r="C51" s="43" t="s">
        <v>34</v>
      </c>
      <c r="D51" s="17"/>
      <c r="E51" s="135">
        <f>IF(D53&lt;&gt;"",2,IF(D52&lt;&gt;"",1,0))</f>
        <v>0</v>
      </c>
      <c r="F51" s="42"/>
      <c r="G51" s="12"/>
      <c r="H51" s="102">
        <f>IF(G53&lt;&gt;"",2,IF(G52&lt;&gt;"",1,0))</f>
        <v>0</v>
      </c>
    </row>
    <row r="52" spans="2:8" ht="12.75">
      <c r="B52" s="124"/>
      <c r="C52" s="43" t="s">
        <v>35</v>
      </c>
      <c r="D52" s="13"/>
      <c r="E52" s="129"/>
      <c r="F52" s="35"/>
      <c r="G52" s="14"/>
      <c r="H52" s="103"/>
    </row>
    <row r="53" spans="2:8" ht="13.5" thickBot="1">
      <c r="B53" s="124"/>
      <c r="C53" s="43" t="s">
        <v>47</v>
      </c>
      <c r="D53" s="13"/>
      <c r="E53" s="129"/>
      <c r="F53" s="45" t="s">
        <v>104</v>
      </c>
      <c r="G53" s="16"/>
      <c r="H53" s="104"/>
    </row>
    <row r="54" spans="1:8" ht="12.75">
      <c r="A54" s="5" t="s">
        <v>69</v>
      </c>
      <c r="B54" s="123" t="s">
        <v>20</v>
      </c>
      <c r="C54" s="41" t="s">
        <v>123</v>
      </c>
      <c r="D54" s="10"/>
      <c r="E54" s="128">
        <f>IF(D56&lt;&gt;"",2,IF(D55&lt;&gt;"",1,0))</f>
        <v>0</v>
      </c>
      <c r="F54" s="42"/>
      <c r="G54" s="18"/>
      <c r="H54" s="131">
        <f>IF(G56&lt;&gt;"",2,IF(G55&lt;&gt;"",1,0))</f>
        <v>0</v>
      </c>
    </row>
    <row r="55" spans="2:8" ht="12.75">
      <c r="B55" s="124"/>
      <c r="C55" s="43" t="s">
        <v>124</v>
      </c>
      <c r="D55" s="13"/>
      <c r="E55" s="129"/>
      <c r="F55" s="35"/>
      <c r="G55" s="14"/>
      <c r="H55" s="103"/>
    </row>
    <row r="56" spans="2:8" ht="13.5" thickBot="1">
      <c r="B56" s="125"/>
      <c r="C56" s="44" t="s">
        <v>125</v>
      </c>
      <c r="D56" s="15"/>
      <c r="E56" s="130"/>
      <c r="F56" s="45" t="s">
        <v>110</v>
      </c>
      <c r="G56" s="14"/>
      <c r="H56" s="103"/>
    </row>
    <row r="57" spans="1:8" ht="12.75">
      <c r="A57" s="5" t="s">
        <v>69</v>
      </c>
      <c r="B57" s="124" t="s">
        <v>21</v>
      </c>
      <c r="C57" s="43" t="s">
        <v>76</v>
      </c>
      <c r="D57" s="17"/>
      <c r="E57" s="135">
        <f>IF(D59&lt;&gt;"",2,IF(D58&lt;&gt;"",1,0))</f>
        <v>0</v>
      </c>
      <c r="F57" s="42"/>
      <c r="G57" s="12"/>
      <c r="H57" s="102">
        <f>IF(G59&lt;&gt;"",2,IF(G58&lt;&gt;"",1,0))</f>
        <v>0</v>
      </c>
    </row>
    <row r="58" spans="2:8" ht="12.75">
      <c r="B58" s="124"/>
      <c r="C58" s="43" t="s">
        <v>77</v>
      </c>
      <c r="D58" s="13"/>
      <c r="E58" s="129"/>
      <c r="F58" s="35"/>
      <c r="G58" s="14"/>
      <c r="H58" s="103"/>
    </row>
    <row r="59" spans="2:8" ht="13.5" thickBot="1">
      <c r="B59" s="124"/>
      <c r="C59" s="43" t="s">
        <v>111</v>
      </c>
      <c r="D59" s="13"/>
      <c r="E59" s="129"/>
      <c r="F59" s="45"/>
      <c r="G59" s="16"/>
      <c r="H59" s="104"/>
    </row>
    <row r="60" spans="1:8" ht="12.75">
      <c r="A60" s="5" t="s">
        <v>69</v>
      </c>
      <c r="B60" s="123" t="s">
        <v>82</v>
      </c>
      <c r="C60" s="41" t="s">
        <v>84</v>
      </c>
      <c r="D60" s="10"/>
      <c r="E60" s="128">
        <f>IF(D62&lt;&gt;"",2,IF(D61&lt;&gt;"",1,0))</f>
        <v>0</v>
      </c>
      <c r="F60" s="42"/>
      <c r="G60" s="12"/>
      <c r="H60" s="102">
        <f>IF(G62&lt;&gt;"",2,IF(G61&lt;&gt;"",1,0))</f>
        <v>0</v>
      </c>
    </row>
    <row r="61" spans="2:8" ht="12.75">
      <c r="B61" s="124"/>
      <c r="C61" s="43" t="s">
        <v>112</v>
      </c>
      <c r="D61" s="13"/>
      <c r="E61" s="129"/>
      <c r="F61" s="35"/>
      <c r="G61" s="14"/>
      <c r="H61" s="103"/>
    </row>
    <row r="62" spans="2:8" ht="23.25" thickBot="1">
      <c r="B62" s="125"/>
      <c r="C62" s="44" t="s">
        <v>113</v>
      </c>
      <c r="D62" s="15"/>
      <c r="E62" s="130"/>
      <c r="F62" s="45"/>
      <c r="G62" s="16"/>
      <c r="H62" s="104"/>
    </row>
    <row r="63" spans="1:8" ht="12.75">
      <c r="A63" s="5" t="s">
        <v>69</v>
      </c>
      <c r="B63" s="123" t="s">
        <v>83</v>
      </c>
      <c r="C63" s="41" t="s">
        <v>114</v>
      </c>
      <c r="D63" s="10"/>
      <c r="E63" s="128">
        <f>IF(D65&lt;&gt;"",2,IF(D64&lt;&gt;"",1,0))</f>
        <v>0</v>
      </c>
      <c r="F63" s="42"/>
      <c r="G63" s="12"/>
      <c r="H63" s="102">
        <f>IF(G65&lt;&gt;"",2,IF(G64&lt;&gt;"",1,0))</f>
        <v>0</v>
      </c>
    </row>
    <row r="64" spans="2:8" ht="12.75">
      <c r="B64" s="124"/>
      <c r="C64" s="43" t="s">
        <v>115</v>
      </c>
      <c r="D64" s="13"/>
      <c r="E64" s="129"/>
      <c r="F64" s="35"/>
      <c r="G64" s="14"/>
      <c r="H64" s="103"/>
    </row>
    <row r="65" spans="1:27" s="2" customFormat="1" ht="13.5" thickBot="1">
      <c r="A65" s="5"/>
      <c r="B65" s="125"/>
      <c r="C65" s="44" t="s">
        <v>116</v>
      </c>
      <c r="D65" s="15"/>
      <c r="E65" s="130"/>
      <c r="F65" s="45" t="s">
        <v>117</v>
      </c>
      <c r="G65" s="16"/>
      <c r="H65" s="104"/>
      <c r="I65" s="1"/>
      <c r="J65" s="87"/>
      <c r="K65" s="74"/>
      <c r="L65" s="74"/>
      <c r="M65" s="74"/>
      <c r="N65" s="74"/>
      <c r="O65" s="74"/>
      <c r="P65" s="74"/>
      <c r="Q65" s="74"/>
      <c r="R65" s="74"/>
      <c r="S65" s="74"/>
      <c r="T65" s="74"/>
      <c r="U65" s="74"/>
      <c r="V65" s="74"/>
      <c r="W65" s="74"/>
      <c r="X65" s="74"/>
      <c r="Y65" s="74"/>
      <c r="Z65" s="74"/>
      <c r="AA65" s="74"/>
    </row>
    <row r="66" spans="1:27" s="2" customFormat="1" ht="12.75">
      <c r="A66" s="5" t="s">
        <v>69</v>
      </c>
      <c r="B66" s="123" t="s">
        <v>22</v>
      </c>
      <c r="C66" s="41" t="s">
        <v>36</v>
      </c>
      <c r="D66" s="10"/>
      <c r="E66" s="128">
        <f>IF(D68&lt;&gt;"",2,IF(D67&lt;&gt;"",1,0))</f>
        <v>0</v>
      </c>
      <c r="F66" s="42"/>
      <c r="G66" s="18"/>
      <c r="H66" s="102">
        <f>IF(G68&lt;&gt;"",2,IF(G67&lt;&gt;"",1,0))</f>
        <v>0</v>
      </c>
      <c r="I66" s="1"/>
      <c r="J66" s="87"/>
      <c r="K66" s="74"/>
      <c r="L66" s="74"/>
      <c r="M66" s="74"/>
      <c r="N66" s="74"/>
      <c r="O66" s="74"/>
      <c r="P66" s="74"/>
      <c r="Q66" s="74"/>
      <c r="R66" s="74"/>
      <c r="S66" s="74"/>
      <c r="T66" s="74"/>
      <c r="U66" s="74"/>
      <c r="V66" s="74"/>
      <c r="W66" s="74"/>
      <c r="X66" s="74"/>
      <c r="Y66" s="74"/>
      <c r="Z66" s="74"/>
      <c r="AA66" s="74"/>
    </row>
    <row r="67" spans="1:27" s="2" customFormat="1" ht="12.75">
      <c r="A67" s="5"/>
      <c r="B67" s="124"/>
      <c r="C67" s="43" t="s">
        <v>48</v>
      </c>
      <c r="D67" s="13"/>
      <c r="E67" s="129"/>
      <c r="F67" s="35"/>
      <c r="G67" s="14"/>
      <c r="H67" s="103"/>
      <c r="I67" s="1"/>
      <c r="J67" s="87"/>
      <c r="K67" s="74"/>
      <c r="L67" s="74"/>
      <c r="M67" s="74"/>
      <c r="N67" s="74"/>
      <c r="O67" s="74"/>
      <c r="P67" s="74"/>
      <c r="Q67" s="74"/>
      <c r="R67" s="74"/>
      <c r="S67" s="74"/>
      <c r="T67" s="74"/>
      <c r="U67" s="74"/>
      <c r="V67" s="74"/>
      <c r="W67" s="74"/>
      <c r="X67" s="74"/>
      <c r="Y67" s="74"/>
      <c r="Z67" s="74"/>
      <c r="AA67" s="74"/>
    </row>
    <row r="68" spans="1:27" s="2" customFormat="1" ht="13.5" thickBot="1">
      <c r="A68" s="5"/>
      <c r="B68" s="125"/>
      <c r="C68" s="44" t="s">
        <v>49</v>
      </c>
      <c r="D68" s="15"/>
      <c r="E68" s="130"/>
      <c r="F68" s="45"/>
      <c r="G68" s="14"/>
      <c r="H68" s="104"/>
      <c r="I68" s="1"/>
      <c r="J68" s="87"/>
      <c r="K68" s="74"/>
      <c r="L68" s="74"/>
      <c r="M68" s="74"/>
      <c r="N68" s="74"/>
      <c r="O68" s="74"/>
      <c r="P68" s="74"/>
      <c r="Q68" s="74"/>
      <c r="R68" s="74"/>
      <c r="S68" s="74"/>
      <c r="T68" s="74"/>
      <c r="U68" s="74"/>
      <c r="V68" s="74"/>
      <c r="W68" s="74"/>
      <c r="X68" s="74"/>
      <c r="Y68" s="74"/>
      <c r="Z68" s="74"/>
      <c r="AA68" s="74"/>
    </row>
    <row r="69" spans="1:27" s="2" customFormat="1" ht="13.5" thickBot="1">
      <c r="A69" s="5"/>
      <c r="B69" s="138" t="s">
        <v>17</v>
      </c>
      <c r="C69" s="139"/>
      <c r="D69" s="37"/>
      <c r="E69" s="46"/>
      <c r="F69" s="46"/>
      <c r="G69" s="47"/>
      <c r="H69" s="40"/>
      <c r="I69" s="1"/>
      <c r="J69" s="87"/>
      <c r="K69" s="74"/>
      <c r="L69" s="74"/>
      <c r="M69" s="74"/>
      <c r="N69" s="74"/>
      <c r="O69" s="74"/>
      <c r="P69" s="74"/>
      <c r="Q69" s="74"/>
      <c r="R69" s="74"/>
      <c r="S69" s="74"/>
      <c r="T69" s="74"/>
      <c r="U69" s="74"/>
      <c r="V69" s="74"/>
      <c r="W69" s="74"/>
      <c r="X69" s="74"/>
      <c r="Y69" s="74"/>
      <c r="Z69" s="74"/>
      <c r="AA69" s="74"/>
    </row>
    <row r="70" spans="1:27" s="2" customFormat="1" ht="12.75">
      <c r="A70" s="5" t="s">
        <v>69</v>
      </c>
      <c r="B70" s="124" t="s">
        <v>24</v>
      </c>
      <c r="C70" s="43" t="s">
        <v>126</v>
      </c>
      <c r="D70" s="17"/>
      <c r="E70" s="135">
        <f>IF(D72&lt;&gt;"",2,IF(D71&lt;&gt;"",1,0))</f>
        <v>0</v>
      </c>
      <c r="F70" s="42"/>
      <c r="G70" s="18"/>
      <c r="H70" s="131">
        <f>IF(G72&lt;&gt;"",2,IF(G71&lt;&gt;"",1,0))</f>
        <v>0</v>
      </c>
      <c r="I70" s="1"/>
      <c r="J70" s="87"/>
      <c r="K70" s="74"/>
      <c r="L70" s="74"/>
      <c r="M70" s="74"/>
      <c r="N70" s="74"/>
      <c r="O70" s="74"/>
      <c r="P70" s="74"/>
      <c r="Q70" s="74"/>
      <c r="R70" s="74"/>
      <c r="S70" s="74"/>
      <c r="T70" s="74"/>
      <c r="U70" s="74"/>
      <c r="V70" s="74"/>
      <c r="W70" s="74"/>
      <c r="X70" s="74"/>
      <c r="Y70" s="74"/>
      <c r="Z70" s="74"/>
      <c r="AA70" s="74"/>
    </row>
    <row r="71" spans="1:27" s="2" customFormat="1" ht="12.75">
      <c r="A71" s="5"/>
      <c r="B71" s="124"/>
      <c r="C71" s="43" t="s">
        <v>127</v>
      </c>
      <c r="D71" s="13"/>
      <c r="E71" s="129"/>
      <c r="F71" s="35"/>
      <c r="G71" s="14"/>
      <c r="H71" s="103"/>
      <c r="I71" s="1"/>
      <c r="J71" s="87"/>
      <c r="K71" s="74"/>
      <c r="L71" s="74"/>
      <c r="M71" s="74"/>
      <c r="N71" s="74"/>
      <c r="O71" s="74"/>
      <c r="P71" s="74"/>
      <c r="Q71" s="74"/>
      <c r="R71" s="74"/>
      <c r="S71" s="74"/>
      <c r="T71" s="74"/>
      <c r="U71" s="74"/>
      <c r="V71" s="74"/>
      <c r="W71" s="74"/>
      <c r="X71" s="74"/>
      <c r="Y71" s="74"/>
      <c r="Z71" s="74"/>
      <c r="AA71" s="74"/>
    </row>
    <row r="72" spans="1:27" s="2" customFormat="1" ht="13.5" thickBot="1">
      <c r="A72" s="5"/>
      <c r="B72" s="124"/>
      <c r="C72" s="43" t="s">
        <v>38</v>
      </c>
      <c r="D72" s="13"/>
      <c r="E72" s="129"/>
      <c r="F72" s="45"/>
      <c r="G72" s="14"/>
      <c r="H72" s="103"/>
      <c r="I72" s="1"/>
      <c r="J72" s="87"/>
      <c r="K72" s="74"/>
      <c r="L72" s="74"/>
      <c r="M72" s="74"/>
      <c r="N72" s="74"/>
      <c r="O72" s="74"/>
      <c r="P72" s="74"/>
      <c r="Q72" s="74"/>
      <c r="R72" s="74"/>
      <c r="S72" s="74"/>
      <c r="T72" s="74"/>
      <c r="U72" s="74"/>
      <c r="V72" s="74"/>
      <c r="W72" s="74"/>
      <c r="X72" s="74"/>
      <c r="Y72" s="74"/>
      <c r="Z72" s="74"/>
      <c r="AA72" s="74"/>
    </row>
    <row r="73" spans="1:27" s="2" customFormat="1" ht="12.75" customHeight="1">
      <c r="A73" s="5" t="s">
        <v>69</v>
      </c>
      <c r="B73" s="123" t="s">
        <v>25</v>
      </c>
      <c r="C73" s="41" t="s">
        <v>39</v>
      </c>
      <c r="D73" s="10"/>
      <c r="E73" s="128">
        <f>IF(D75&lt;&gt;"",2,IF(D74&lt;&gt;"",1,0))</f>
        <v>0</v>
      </c>
      <c r="F73" s="42"/>
      <c r="G73" s="12"/>
      <c r="H73" s="102">
        <f>IF(G75&lt;&gt;"",2,IF(G74&lt;&gt;"",1,0))</f>
        <v>0</v>
      </c>
      <c r="I73" s="1"/>
      <c r="J73" s="87"/>
      <c r="K73" s="74"/>
      <c r="L73" s="74"/>
      <c r="M73" s="74"/>
      <c r="N73" s="74"/>
      <c r="O73" s="74"/>
      <c r="P73" s="74"/>
      <c r="Q73" s="74"/>
      <c r="R73" s="74"/>
      <c r="S73" s="74"/>
      <c r="T73" s="74"/>
      <c r="U73" s="74"/>
      <c r="V73" s="74"/>
      <c r="W73" s="74"/>
      <c r="X73" s="74"/>
      <c r="Y73" s="74"/>
      <c r="Z73" s="74"/>
      <c r="AA73" s="74"/>
    </row>
    <row r="74" spans="1:27" s="2" customFormat="1" ht="12.75">
      <c r="A74" s="5"/>
      <c r="B74" s="124"/>
      <c r="C74" s="43" t="s">
        <v>40</v>
      </c>
      <c r="D74" s="13"/>
      <c r="E74" s="129"/>
      <c r="F74" s="35"/>
      <c r="G74" s="14"/>
      <c r="H74" s="103"/>
      <c r="I74" s="1"/>
      <c r="J74" s="87"/>
      <c r="K74" s="74"/>
      <c r="L74" s="74"/>
      <c r="M74" s="74"/>
      <c r="N74" s="74"/>
      <c r="O74" s="74"/>
      <c r="P74" s="74"/>
      <c r="Q74" s="74"/>
      <c r="R74" s="74"/>
      <c r="S74" s="74"/>
      <c r="T74" s="74"/>
      <c r="U74" s="74"/>
      <c r="V74" s="74"/>
      <c r="W74" s="74"/>
      <c r="X74" s="74"/>
      <c r="Y74" s="74"/>
      <c r="Z74" s="74"/>
      <c r="AA74" s="74"/>
    </row>
    <row r="75" spans="1:27" s="2" customFormat="1" ht="13.5" thickBot="1">
      <c r="A75" s="5"/>
      <c r="B75" s="125"/>
      <c r="C75" s="44" t="s">
        <v>41</v>
      </c>
      <c r="D75" s="15"/>
      <c r="E75" s="130"/>
      <c r="F75" s="45"/>
      <c r="G75" s="16"/>
      <c r="H75" s="104"/>
      <c r="I75" s="1"/>
      <c r="J75" s="87"/>
      <c r="K75" s="74"/>
      <c r="L75" s="74"/>
      <c r="M75" s="74"/>
      <c r="N75" s="74"/>
      <c r="O75" s="74"/>
      <c r="P75" s="74"/>
      <c r="Q75" s="74"/>
      <c r="R75" s="74"/>
      <c r="S75" s="74"/>
      <c r="T75" s="74"/>
      <c r="U75" s="74"/>
      <c r="V75" s="74"/>
      <c r="W75" s="74"/>
      <c r="X75" s="74"/>
      <c r="Y75" s="74"/>
      <c r="Z75" s="74"/>
      <c r="AA75" s="74"/>
    </row>
    <row r="76" spans="1:27" s="2" customFormat="1" ht="12.75" customHeight="1">
      <c r="A76" s="5" t="s">
        <v>69</v>
      </c>
      <c r="B76" s="124" t="s">
        <v>118</v>
      </c>
      <c r="C76" s="43" t="s">
        <v>119</v>
      </c>
      <c r="D76" s="17"/>
      <c r="E76" s="135">
        <f>IF(D78&lt;&gt;"",2,IF(D77&lt;&gt;"",1,0))</f>
        <v>0</v>
      </c>
      <c r="F76" s="42"/>
      <c r="G76" s="18"/>
      <c r="H76" s="102">
        <f>IF(G78&lt;&gt;"",2,IF(G77&lt;&gt;"",1,0))</f>
        <v>0</v>
      </c>
      <c r="I76" s="1"/>
      <c r="J76" s="87"/>
      <c r="K76" s="74"/>
      <c r="L76" s="89"/>
      <c r="M76" s="74"/>
      <c r="N76" s="74"/>
      <c r="O76" s="74"/>
      <c r="P76" s="74"/>
      <c r="Q76" s="74"/>
      <c r="R76" s="74"/>
      <c r="S76" s="74"/>
      <c r="T76" s="74"/>
      <c r="U76" s="74"/>
      <c r="V76" s="74"/>
      <c r="W76" s="74"/>
      <c r="X76" s="74"/>
      <c r="Y76" s="74"/>
      <c r="Z76" s="74"/>
      <c r="AA76" s="74"/>
    </row>
    <row r="77" spans="1:27" s="2" customFormat="1" ht="12.75">
      <c r="A77" s="5"/>
      <c r="B77" s="124"/>
      <c r="C77" s="43" t="s">
        <v>120</v>
      </c>
      <c r="D77" s="13"/>
      <c r="E77" s="129"/>
      <c r="F77" s="35"/>
      <c r="G77" s="14"/>
      <c r="H77" s="103"/>
      <c r="I77" s="1"/>
      <c r="J77" s="87"/>
      <c r="K77" s="74"/>
      <c r="L77" s="74"/>
      <c r="M77" s="74"/>
      <c r="N77" s="74"/>
      <c r="O77" s="74"/>
      <c r="P77" s="74"/>
      <c r="Q77" s="74"/>
      <c r="R77" s="74"/>
      <c r="S77" s="74"/>
      <c r="T77" s="74"/>
      <c r="U77" s="74"/>
      <c r="V77" s="74"/>
      <c r="W77" s="74"/>
      <c r="X77" s="74"/>
      <c r="Y77" s="74"/>
      <c r="Z77" s="74"/>
      <c r="AA77" s="74"/>
    </row>
    <row r="78" spans="1:27" s="2" customFormat="1" ht="13.5" thickBot="1">
      <c r="A78" s="5"/>
      <c r="B78" s="124"/>
      <c r="C78" s="43" t="s">
        <v>121</v>
      </c>
      <c r="D78" s="77"/>
      <c r="E78" s="132"/>
      <c r="F78" s="45"/>
      <c r="G78" s="78"/>
      <c r="H78" s="104"/>
      <c r="I78" s="1"/>
      <c r="J78" s="87"/>
      <c r="K78" s="74"/>
      <c r="L78" s="74"/>
      <c r="M78" s="74"/>
      <c r="N78" s="74"/>
      <c r="O78" s="74"/>
      <c r="P78" s="74"/>
      <c r="Q78" s="74"/>
      <c r="R78" s="74"/>
      <c r="S78" s="74"/>
      <c r="T78" s="74"/>
      <c r="U78" s="74"/>
      <c r="V78" s="74"/>
      <c r="W78" s="74"/>
      <c r="X78" s="74"/>
      <c r="Y78" s="74"/>
      <c r="Z78" s="74"/>
      <c r="AA78" s="74"/>
    </row>
    <row r="79" spans="1:27" s="2" customFormat="1" ht="13.5" thickBot="1">
      <c r="A79" s="5"/>
      <c r="B79" s="121" t="s">
        <v>75</v>
      </c>
      <c r="C79" s="122"/>
      <c r="D79" s="49"/>
      <c r="E79" s="50"/>
      <c r="F79" s="51"/>
      <c r="G79" s="49"/>
      <c r="H79" s="52"/>
      <c r="I79" s="1"/>
      <c r="J79" s="87"/>
      <c r="K79" s="74"/>
      <c r="L79" s="74"/>
      <c r="M79" s="74"/>
      <c r="N79" s="74"/>
      <c r="O79" s="74"/>
      <c r="P79" s="74"/>
      <c r="Q79" s="74"/>
      <c r="R79" s="74"/>
      <c r="S79" s="74"/>
      <c r="T79" s="74"/>
      <c r="U79" s="74"/>
      <c r="V79" s="74"/>
      <c r="W79" s="74"/>
      <c r="X79" s="74"/>
      <c r="Y79" s="74"/>
      <c r="Z79" s="74"/>
      <c r="AA79" s="74"/>
    </row>
    <row r="80" spans="1:27" s="2" customFormat="1" ht="12.75">
      <c r="A80" s="5" t="s">
        <v>69</v>
      </c>
      <c r="B80" s="124" t="s">
        <v>23</v>
      </c>
      <c r="C80" s="43" t="s">
        <v>50</v>
      </c>
      <c r="D80" s="17"/>
      <c r="E80" s="135">
        <f>IF(D82&lt;&gt;"",2,IF(D81&lt;&gt;"",1,0))</f>
        <v>0</v>
      </c>
      <c r="F80" s="42"/>
      <c r="G80" s="18"/>
      <c r="H80" s="102">
        <f>IF(G82&lt;&gt;"",2,IF(G81&lt;&gt;"",1,0))</f>
        <v>0</v>
      </c>
      <c r="I80" s="1"/>
      <c r="J80" s="87"/>
      <c r="K80" s="74"/>
      <c r="L80" s="74"/>
      <c r="M80" s="74"/>
      <c r="N80" s="74"/>
      <c r="O80" s="74"/>
      <c r="P80" s="74"/>
      <c r="Q80" s="74"/>
      <c r="R80" s="74"/>
      <c r="S80" s="74"/>
      <c r="T80" s="74"/>
      <c r="U80" s="74"/>
      <c r="V80" s="74"/>
      <c r="W80" s="74"/>
      <c r="X80" s="74"/>
      <c r="Y80" s="74"/>
      <c r="Z80" s="74"/>
      <c r="AA80" s="74"/>
    </row>
    <row r="81" spans="2:8" ht="12.75">
      <c r="B81" s="124"/>
      <c r="C81" s="43" t="s">
        <v>51</v>
      </c>
      <c r="D81" s="13"/>
      <c r="E81" s="129"/>
      <c r="F81" s="35"/>
      <c r="G81" s="14"/>
      <c r="H81" s="103"/>
    </row>
    <row r="82" spans="2:8" ht="13.5" thickBot="1">
      <c r="B82" s="124"/>
      <c r="C82" s="43" t="s">
        <v>37</v>
      </c>
      <c r="D82" s="13"/>
      <c r="E82" s="129"/>
      <c r="F82" s="45" t="s">
        <v>128</v>
      </c>
      <c r="G82" s="14"/>
      <c r="H82" s="104"/>
    </row>
    <row r="83" spans="2:8" ht="16.5" customHeight="1" thickBot="1">
      <c r="B83" s="136" t="s">
        <v>12</v>
      </c>
      <c r="C83" s="137"/>
      <c r="D83" s="58"/>
      <c r="E83" s="57"/>
      <c r="F83" s="57"/>
      <c r="G83" s="59"/>
      <c r="H83" s="60"/>
    </row>
    <row r="84" spans="1:8" ht="12.75">
      <c r="A84" s="5" t="s">
        <v>69</v>
      </c>
      <c r="B84" s="124" t="s">
        <v>26</v>
      </c>
      <c r="C84" s="43" t="s">
        <v>129</v>
      </c>
      <c r="D84" s="17"/>
      <c r="E84" s="135">
        <f>IF(D86&lt;&gt;"",2,IF(D85&lt;&gt;"",1,0))</f>
        <v>0</v>
      </c>
      <c r="F84" s="42"/>
      <c r="G84" s="18"/>
      <c r="H84" s="131">
        <f>IF(G86&lt;&gt;"",2,IF(G85&lt;&gt;"",1,0))</f>
        <v>0</v>
      </c>
    </row>
    <row r="85" spans="2:8" ht="12.75" customHeight="1">
      <c r="B85" s="124"/>
      <c r="C85" s="43" t="s">
        <v>130</v>
      </c>
      <c r="D85" s="13"/>
      <c r="E85" s="129"/>
      <c r="F85" s="35"/>
      <c r="G85" s="14"/>
      <c r="H85" s="103"/>
    </row>
    <row r="86" spans="2:8" ht="23.25" thickBot="1">
      <c r="B86" s="124"/>
      <c r="C86" s="43" t="s">
        <v>131</v>
      </c>
      <c r="D86" s="13"/>
      <c r="E86" s="129"/>
      <c r="F86" s="45"/>
      <c r="G86" s="14"/>
      <c r="H86" s="103"/>
    </row>
    <row r="87" spans="1:8" ht="12.75" customHeight="1">
      <c r="A87" s="5" t="s">
        <v>69</v>
      </c>
      <c r="B87" s="123" t="s">
        <v>132</v>
      </c>
      <c r="C87" s="41" t="s">
        <v>133</v>
      </c>
      <c r="D87" s="10"/>
      <c r="E87" s="128">
        <f>IF(D89&lt;&gt;"",2,IF(D88&lt;&gt;"",1,0))</f>
        <v>0</v>
      </c>
      <c r="F87" s="42"/>
      <c r="G87" s="12"/>
      <c r="H87" s="102">
        <f>IF(G89&lt;&gt;"",2,IF(G88&lt;&gt;"",1,0))</f>
        <v>0</v>
      </c>
    </row>
    <row r="88" spans="2:8" ht="12.75">
      <c r="B88" s="124"/>
      <c r="C88" s="43" t="s">
        <v>134</v>
      </c>
      <c r="D88" s="13"/>
      <c r="E88" s="129"/>
      <c r="F88" s="35"/>
      <c r="G88" s="14"/>
      <c r="H88" s="103"/>
    </row>
    <row r="89" spans="2:8" ht="13.5" thickBot="1">
      <c r="B89" s="125"/>
      <c r="C89" s="44" t="s">
        <v>176</v>
      </c>
      <c r="D89" s="15"/>
      <c r="E89" s="130"/>
      <c r="F89" s="45"/>
      <c r="G89" s="16"/>
      <c r="H89" s="104"/>
    </row>
    <row r="90" spans="1:8" ht="12.75" customHeight="1">
      <c r="A90" s="5" t="s">
        <v>69</v>
      </c>
      <c r="B90" s="124" t="s">
        <v>27</v>
      </c>
      <c r="C90" s="43" t="s">
        <v>135</v>
      </c>
      <c r="D90" s="17"/>
      <c r="E90" s="135">
        <f>IF(D92&lt;&gt;"",2,IF(D91&lt;&gt;"",1,0))</f>
        <v>0</v>
      </c>
      <c r="F90" s="42"/>
      <c r="G90" s="18"/>
      <c r="H90" s="131">
        <f>IF(G92&lt;&gt;"",2,IF(G91&lt;&gt;"",1,0))</f>
        <v>0</v>
      </c>
    </row>
    <row r="91" spans="2:8" ht="12.75">
      <c r="B91" s="124"/>
      <c r="C91" s="43" t="s">
        <v>136</v>
      </c>
      <c r="D91" s="13"/>
      <c r="E91" s="129"/>
      <c r="F91" s="35"/>
      <c r="G91" s="14"/>
      <c r="H91" s="103"/>
    </row>
    <row r="92" spans="2:8" ht="23.25" thickBot="1">
      <c r="B92" s="124"/>
      <c r="C92" s="43" t="s">
        <v>137</v>
      </c>
      <c r="D92" s="13"/>
      <c r="E92" s="129"/>
      <c r="F92" s="45"/>
      <c r="G92" s="14"/>
      <c r="H92" s="103"/>
    </row>
    <row r="93" spans="1:8" ht="12.75">
      <c r="A93" s="5" t="s">
        <v>69</v>
      </c>
      <c r="B93" s="123" t="s">
        <v>28</v>
      </c>
      <c r="C93" s="41" t="s">
        <v>138</v>
      </c>
      <c r="D93" s="10"/>
      <c r="E93" s="128">
        <f>IF(D95&lt;&gt;"",2,IF(D94&lt;&gt;"",1,0))</f>
        <v>0</v>
      </c>
      <c r="F93" s="42"/>
      <c r="G93" s="12"/>
      <c r="H93" s="102">
        <f>IF(G95&lt;&gt;"",2,IF(G94&lt;&gt;"",1,0))</f>
        <v>0</v>
      </c>
    </row>
    <row r="94" spans="2:8" ht="12.75">
      <c r="B94" s="124"/>
      <c r="C94" s="43" t="s">
        <v>139</v>
      </c>
      <c r="D94" s="13"/>
      <c r="E94" s="129"/>
      <c r="F94" s="35"/>
      <c r="G94" s="14"/>
      <c r="H94" s="103"/>
    </row>
    <row r="95" spans="2:8" ht="13.5" thickBot="1">
      <c r="B95" s="125"/>
      <c r="C95" s="44" t="s">
        <v>140</v>
      </c>
      <c r="D95" s="15"/>
      <c r="E95" s="130"/>
      <c r="F95" s="45"/>
      <c r="G95" s="16"/>
      <c r="H95" s="104"/>
    </row>
    <row r="96" spans="2:8" ht="21" thickBot="1">
      <c r="B96" s="136" t="s">
        <v>0</v>
      </c>
      <c r="C96" s="137"/>
      <c r="D96" s="58"/>
      <c r="E96" s="57"/>
      <c r="F96" s="57"/>
      <c r="G96" s="59"/>
      <c r="H96" s="60"/>
    </row>
    <row r="97" spans="1:8" ht="12.75" customHeight="1">
      <c r="A97" s="5" t="s">
        <v>69</v>
      </c>
      <c r="B97" s="123" t="s">
        <v>81</v>
      </c>
      <c r="C97" s="41" t="s">
        <v>52</v>
      </c>
      <c r="D97" s="10"/>
      <c r="E97" s="128">
        <f>IF(D99&lt;&gt;"",2,IF(D98&lt;&gt;"",1,0))</f>
        <v>0</v>
      </c>
      <c r="F97" s="42"/>
      <c r="G97" s="12"/>
      <c r="H97" s="102">
        <f>IF(G99&lt;&gt;"",2,IF(G98&lt;&gt;"",1,0))</f>
        <v>0</v>
      </c>
    </row>
    <row r="98" spans="2:8" ht="12.75">
      <c r="B98" s="124"/>
      <c r="C98" s="43" t="s">
        <v>53</v>
      </c>
      <c r="D98" s="13"/>
      <c r="E98" s="129"/>
      <c r="F98" s="35"/>
      <c r="G98" s="14"/>
      <c r="H98" s="103"/>
    </row>
    <row r="99" spans="2:8" ht="13.5" thickBot="1">
      <c r="B99" s="125"/>
      <c r="C99" s="44" t="s">
        <v>54</v>
      </c>
      <c r="D99" s="15"/>
      <c r="E99" s="130"/>
      <c r="F99" s="45"/>
      <c r="G99" s="16"/>
      <c r="H99" s="104"/>
    </row>
    <row r="100" spans="1:8" ht="12.75" customHeight="1">
      <c r="A100" s="5" t="s">
        <v>69</v>
      </c>
      <c r="B100" s="124" t="s">
        <v>29</v>
      </c>
      <c r="C100" s="43" t="s">
        <v>55</v>
      </c>
      <c r="D100" s="17"/>
      <c r="E100" s="135">
        <f>IF(D102&lt;&gt;"",2,IF(D101&lt;&gt;"",1,0))</f>
        <v>0</v>
      </c>
      <c r="F100" s="42"/>
      <c r="G100" s="18"/>
      <c r="H100" s="131">
        <f>IF(G102&lt;&gt;"",2,IF(G101&lt;&gt;"",1,0))</f>
        <v>0</v>
      </c>
    </row>
    <row r="101" spans="2:8" ht="12.75">
      <c r="B101" s="124"/>
      <c r="C101" s="43" t="s">
        <v>56</v>
      </c>
      <c r="D101" s="13"/>
      <c r="E101" s="129"/>
      <c r="F101" s="35"/>
      <c r="G101" s="14"/>
      <c r="H101" s="103"/>
    </row>
    <row r="102" spans="2:8" ht="13.5" thickBot="1">
      <c r="B102" s="124"/>
      <c r="C102" s="43" t="s">
        <v>57</v>
      </c>
      <c r="D102" s="13"/>
      <c r="E102" s="129"/>
      <c r="F102" s="45"/>
      <c r="G102" s="14"/>
      <c r="H102" s="103"/>
    </row>
    <row r="103" spans="1:8" ht="12.75">
      <c r="A103" s="5" t="s">
        <v>69</v>
      </c>
      <c r="B103" s="123" t="s">
        <v>141</v>
      </c>
      <c r="C103" s="41" t="s">
        <v>58</v>
      </c>
      <c r="D103" s="10"/>
      <c r="E103" s="128">
        <f>IF(D105&lt;&gt;"",2,IF(D104&lt;&gt;"",1,0))</f>
        <v>0</v>
      </c>
      <c r="F103" s="42"/>
      <c r="G103" s="12"/>
      <c r="H103" s="102">
        <f>IF(G105&lt;&gt;"",2,IF(G104&lt;&gt;"",1,0))</f>
        <v>0</v>
      </c>
    </row>
    <row r="104" spans="2:8" ht="12.75">
      <c r="B104" s="124"/>
      <c r="C104" s="43" t="s">
        <v>42</v>
      </c>
      <c r="D104" s="13"/>
      <c r="E104" s="129"/>
      <c r="F104" s="35"/>
      <c r="G104" s="14"/>
      <c r="H104" s="103"/>
    </row>
    <row r="105" spans="2:8" ht="13.5" thickBot="1">
      <c r="B105" s="125"/>
      <c r="C105" s="44" t="s">
        <v>43</v>
      </c>
      <c r="D105" s="15"/>
      <c r="E105" s="130"/>
      <c r="F105" s="45"/>
      <c r="G105" s="16"/>
      <c r="H105" s="104"/>
    </row>
    <row r="106" spans="1:8" ht="12.75" customHeight="1">
      <c r="A106" s="5" t="s">
        <v>69</v>
      </c>
      <c r="B106" s="124" t="s">
        <v>30</v>
      </c>
      <c r="C106" s="43" t="s">
        <v>44</v>
      </c>
      <c r="D106" s="17"/>
      <c r="E106" s="135">
        <f>IF(D108&lt;&gt;"",2,IF(D107&lt;&gt;"",1,0))</f>
        <v>0</v>
      </c>
      <c r="F106" s="42"/>
      <c r="G106" s="18"/>
      <c r="H106" s="102">
        <f>IF(G108&lt;&gt;"",2,IF(G107&lt;&gt;"",1,0))</f>
        <v>0</v>
      </c>
    </row>
    <row r="107" spans="2:8" ht="12.75">
      <c r="B107" s="124"/>
      <c r="C107" s="43" t="s">
        <v>45</v>
      </c>
      <c r="D107" s="13"/>
      <c r="E107" s="129"/>
      <c r="F107" s="35"/>
      <c r="G107" s="14"/>
      <c r="H107" s="103"/>
    </row>
    <row r="108" spans="2:8" ht="13.5" thickBot="1">
      <c r="B108" s="124"/>
      <c r="C108" s="43" t="s">
        <v>46</v>
      </c>
      <c r="D108" s="13"/>
      <c r="E108" s="129"/>
      <c r="F108" s="45"/>
      <c r="G108" s="14"/>
      <c r="H108" s="104"/>
    </row>
    <row r="109" spans="2:8" ht="21" customHeight="1" thickBot="1">
      <c r="B109" s="136" t="s">
        <v>169</v>
      </c>
      <c r="C109" s="137"/>
      <c r="D109" s="58"/>
      <c r="E109" s="57"/>
      <c r="F109" s="57"/>
      <c r="G109" s="59"/>
      <c r="H109" s="60"/>
    </row>
    <row r="110" spans="1:8" ht="12.75">
      <c r="A110" s="5" t="s">
        <v>69</v>
      </c>
      <c r="B110" s="124" t="s">
        <v>2</v>
      </c>
      <c r="C110" s="43" t="s">
        <v>142</v>
      </c>
      <c r="D110" s="17"/>
      <c r="E110" s="135">
        <f>IF(D112&lt;&gt;"",2,IF(D111&lt;&gt;"",1,0))</f>
        <v>0</v>
      </c>
      <c r="F110" s="42"/>
      <c r="G110" s="18"/>
      <c r="H110" s="131">
        <f>IF(G112&lt;&gt;"",2,IF(G111&lt;&gt;"",1,0))</f>
        <v>0</v>
      </c>
    </row>
    <row r="111" spans="2:8" ht="12.75">
      <c r="B111" s="124"/>
      <c r="C111" s="43" t="s">
        <v>143</v>
      </c>
      <c r="D111" s="13"/>
      <c r="E111" s="129"/>
      <c r="F111" s="35"/>
      <c r="G111" s="14"/>
      <c r="H111" s="103"/>
    </row>
    <row r="112" spans="2:8" ht="13.5" thickBot="1">
      <c r="B112" s="124"/>
      <c r="C112" s="43" t="s">
        <v>144</v>
      </c>
      <c r="D112" s="13"/>
      <c r="E112" s="129"/>
      <c r="F112" s="45"/>
      <c r="G112" s="14"/>
      <c r="H112" s="103"/>
    </row>
    <row r="113" spans="1:27" s="2" customFormat="1" ht="12.75" customHeight="1">
      <c r="A113" s="5" t="s">
        <v>69</v>
      </c>
      <c r="B113" s="123" t="s">
        <v>3</v>
      </c>
      <c r="C113" s="41" t="s">
        <v>145</v>
      </c>
      <c r="D113" s="10"/>
      <c r="E113" s="128">
        <f>IF(D115&lt;&gt;"",2,IF(D114&lt;&gt;"",1,0))</f>
        <v>0</v>
      </c>
      <c r="F113" s="42"/>
      <c r="G113" s="12"/>
      <c r="H113" s="102">
        <f>IF(G115&lt;&gt;"",2,IF(G114&lt;&gt;"",1,0))</f>
        <v>0</v>
      </c>
      <c r="I113" s="1"/>
      <c r="J113" s="87"/>
      <c r="K113" s="74"/>
      <c r="L113" s="74"/>
      <c r="M113" s="74"/>
      <c r="N113" s="74"/>
      <c r="O113" s="74"/>
      <c r="P113" s="74"/>
      <c r="Q113" s="74"/>
      <c r="R113" s="74"/>
      <c r="S113" s="74"/>
      <c r="T113" s="74"/>
      <c r="U113" s="74"/>
      <c r="V113" s="74"/>
      <c r="W113" s="74"/>
      <c r="X113" s="74"/>
      <c r="Y113" s="74"/>
      <c r="Z113" s="74"/>
      <c r="AA113" s="74"/>
    </row>
    <row r="114" spans="1:27" s="2" customFormat="1" ht="12.75">
      <c r="A114" s="5"/>
      <c r="B114" s="124"/>
      <c r="C114" s="43" t="s">
        <v>146</v>
      </c>
      <c r="D114" s="13"/>
      <c r="E114" s="129"/>
      <c r="F114" s="35"/>
      <c r="G114" s="14"/>
      <c r="H114" s="103"/>
      <c r="I114" s="1"/>
      <c r="J114" s="87"/>
      <c r="K114" s="74"/>
      <c r="L114" s="74"/>
      <c r="M114" s="74"/>
      <c r="N114" s="74"/>
      <c r="O114" s="74"/>
      <c r="P114" s="74"/>
      <c r="Q114" s="74"/>
      <c r="R114" s="74"/>
      <c r="S114" s="74"/>
      <c r="T114" s="74"/>
      <c r="U114" s="74"/>
      <c r="V114" s="74"/>
      <c r="W114" s="74"/>
      <c r="X114" s="74"/>
      <c r="Y114" s="74"/>
      <c r="Z114" s="74"/>
      <c r="AA114" s="74"/>
    </row>
    <row r="115" spans="1:27" s="2" customFormat="1" ht="13.5" thickBot="1">
      <c r="A115" s="5"/>
      <c r="B115" s="125"/>
      <c r="C115" s="44" t="s">
        <v>147</v>
      </c>
      <c r="D115" s="15"/>
      <c r="E115" s="130"/>
      <c r="F115" s="45"/>
      <c r="G115" s="16"/>
      <c r="H115" s="104"/>
      <c r="I115" s="1"/>
      <c r="J115" s="87"/>
      <c r="K115" s="74"/>
      <c r="L115" s="74"/>
      <c r="M115" s="74"/>
      <c r="N115" s="74"/>
      <c r="O115" s="74"/>
      <c r="P115" s="74"/>
      <c r="Q115" s="74"/>
      <c r="R115" s="74"/>
      <c r="S115" s="74"/>
      <c r="T115" s="74"/>
      <c r="U115" s="74"/>
      <c r="V115" s="74"/>
      <c r="W115" s="74"/>
      <c r="X115" s="74"/>
      <c r="Y115" s="74"/>
      <c r="Z115" s="74"/>
      <c r="AA115" s="74"/>
    </row>
    <row r="116" spans="1:27" s="2" customFormat="1" ht="12.75">
      <c r="A116" s="5" t="s">
        <v>69</v>
      </c>
      <c r="B116" s="124" t="s">
        <v>4</v>
      </c>
      <c r="C116" s="43" t="s">
        <v>148</v>
      </c>
      <c r="D116" s="17"/>
      <c r="E116" s="135">
        <f>IF(D118&lt;&gt;"",2,IF(D117&lt;&gt;"",1,0))</f>
        <v>0</v>
      </c>
      <c r="F116" s="42"/>
      <c r="G116" s="18"/>
      <c r="H116" s="131">
        <f>IF(G118&lt;&gt;"",2,IF(G117&lt;&gt;"",1,0))</f>
        <v>0</v>
      </c>
      <c r="I116" s="1"/>
      <c r="J116" s="87"/>
      <c r="K116" s="74"/>
      <c r="L116" s="74"/>
      <c r="M116" s="74"/>
      <c r="N116" s="74"/>
      <c r="O116" s="74"/>
      <c r="P116" s="74"/>
      <c r="Q116" s="74"/>
      <c r="R116" s="74"/>
      <c r="S116" s="74"/>
      <c r="T116" s="74"/>
      <c r="U116" s="74"/>
      <c r="V116" s="74"/>
      <c r="W116" s="74"/>
      <c r="X116" s="74"/>
      <c r="Y116" s="74"/>
      <c r="Z116" s="74"/>
      <c r="AA116" s="74"/>
    </row>
    <row r="117" spans="1:27" s="2" customFormat="1" ht="12.75">
      <c r="A117" s="5"/>
      <c r="B117" s="124"/>
      <c r="C117" s="43" t="s">
        <v>149</v>
      </c>
      <c r="D117" s="13"/>
      <c r="E117" s="129"/>
      <c r="F117" s="35"/>
      <c r="G117" s="14"/>
      <c r="H117" s="103"/>
      <c r="I117" s="1"/>
      <c r="J117" s="87"/>
      <c r="K117" s="74"/>
      <c r="L117" s="74"/>
      <c r="M117" s="74"/>
      <c r="N117" s="74"/>
      <c r="O117" s="74"/>
      <c r="P117" s="74"/>
      <c r="Q117" s="74"/>
      <c r="R117" s="74"/>
      <c r="S117" s="74"/>
      <c r="T117" s="74"/>
      <c r="U117" s="74"/>
      <c r="V117" s="74"/>
      <c r="W117" s="74"/>
      <c r="X117" s="74"/>
      <c r="Y117" s="74"/>
      <c r="Z117" s="74"/>
      <c r="AA117" s="74"/>
    </row>
    <row r="118" spans="1:27" s="2" customFormat="1" ht="13.5" thickBot="1">
      <c r="A118" s="5"/>
      <c r="B118" s="124"/>
      <c r="C118" s="43" t="s">
        <v>150</v>
      </c>
      <c r="D118" s="13"/>
      <c r="E118" s="129"/>
      <c r="F118" s="45"/>
      <c r="G118" s="14"/>
      <c r="H118" s="103"/>
      <c r="I118" s="1"/>
      <c r="J118" s="87"/>
      <c r="K118" s="74"/>
      <c r="L118" s="74"/>
      <c r="M118" s="74"/>
      <c r="N118" s="74"/>
      <c r="O118" s="74"/>
      <c r="P118" s="74"/>
      <c r="Q118" s="74"/>
      <c r="R118" s="74"/>
      <c r="S118" s="74"/>
      <c r="T118" s="74"/>
      <c r="U118" s="74"/>
      <c r="V118" s="74"/>
      <c r="W118" s="74"/>
      <c r="X118" s="74"/>
      <c r="Y118" s="74"/>
      <c r="Z118" s="74"/>
      <c r="AA118" s="74"/>
    </row>
    <row r="119" spans="1:27" s="2" customFormat="1" ht="12.75">
      <c r="A119" s="5" t="s">
        <v>69</v>
      </c>
      <c r="B119" s="123" t="s">
        <v>5</v>
      </c>
      <c r="C119" s="41" t="s">
        <v>151</v>
      </c>
      <c r="D119" s="10"/>
      <c r="E119" s="128">
        <f>IF(D121&lt;&gt;"",2,IF(D120&lt;&gt;"",1,0))</f>
        <v>0</v>
      </c>
      <c r="F119" s="42"/>
      <c r="G119" s="12"/>
      <c r="H119" s="102">
        <f>IF(G121&lt;&gt;"",2,IF(G120&lt;&gt;"",1,0))</f>
        <v>0</v>
      </c>
      <c r="I119" s="1"/>
      <c r="J119" s="87"/>
      <c r="K119" s="74"/>
      <c r="L119" s="74"/>
      <c r="M119" s="74"/>
      <c r="N119" s="74"/>
      <c r="O119" s="74"/>
      <c r="P119" s="74"/>
      <c r="Q119" s="74"/>
      <c r="R119" s="74"/>
      <c r="S119" s="74"/>
      <c r="T119" s="74"/>
      <c r="U119" s="74"/>
      <c r="V119" s="74"/>
      <c r="W119" s="74"/>
      <c r="X119" s="74"/>
      <c r="Y119" s="74"/>
      <c r="Z119" s="74"/>
      <c r="AA119" s="74"/>
    </row>
    <row r="120" spans="1:27" s="2" customFormat="1" ht="12.75">
      <c r="A120" s="5"/>
      <c r="B120" s="124"/>
      <c r="C120" s="43" t="s">
        <v>152</v>
      </c>
      <c r="D120" s="13"/>
      <c r="E120" s="129"/>
      <c r="F120" s="35"/>
      <c r="G120" s="14"/>
      <c r="H120" s="103"/>
      <c r="I120" s="1"/>
      <c r="J120" s="87"/>
      <c r="K120" s="74"/>
      <c r="L120" s="74"/>
      <c r="M120" s="74"/>
      <c r="N120" s="74"/>
      <c r="O120" s="74"/>
      <c r="P120" s="74"/>
      <c r="Q120" s="74"/>
      <c r="R120" s="74"/>
      <c r="S120" s="74"/>
      <c r="T120" s="74"/>
      <c r="U120" s="74"/>
      <c r="V120" s="74"/>
      <c r="W120" s="74"/>
      <c r="X120" s="74"/>
      <c r="Y120" s="74"/>
      <c r="Z120" s="74"/>
      <c r="AA120" s="74"/>
    </row>
    <row r="121" spans="1:27" s="2" customFormat="1" ht="13.5" thickBot="1">
      <c r="A121" s="5"/>
      <c r="B121" s="125"/>
      <c r="C121" s="44" t="s">
        <v>153</v>
      </c>
      <c r="D121" s="15"/>
      <c r="E121" s="130"/>
      <c r="F121" s="45"/>
      <c r="G121" s="16"/>
      <c r="H121" s="104"/>
      <c r="I121" s="1"/>
      <c r="J121" s="87"/>
      <c r="K121" s="74"/>
      <c r="L121" s="74"/>
      <c r="M121" s="74"/>
      <c r="N121" s="74"/>
      <c r="O121" s="74"/>
      <c r="P121" s="74"/>
      <c r="Q121" s="74"/>
      <c r="R121" s="74"/>
      <c r="S121" s="74"/>
      <c r="T121" s="74"/>
      <c r="U121" s="74"/>
      <c r="V121" s="74"/>
      <c r="W121" s="74"/>
      <c r="X121" s="74"/>
      <c r="Y121" s="74"/>
      <c r="Z121" s="74"/>
      <c r="AA121" s="74"/>
    </row>
    <row r="122" spans="1:27" s="2" customFormat="1" ht="12.75" customHeight="1">
      <c r="A122" s="5" t="s">
        <v>69</v>
      </c>
      <c r="B122" s="123" t="s">
        <v>3</v>
      </c>
      <c r="C122" s="41" t="s">
        <v>154</v>
      </c>
      <c r="D122" s="10"/>
      <c r="E122" s="128">
        <f>IF(D124&lt;&gt;"",2,IF(D123&lt;&gt;"",1,0))</f>
        <v>0</v>
      </c>
      <c r="F122" s="42"/>
      <c r="G122" s="12"/>
      <c r="H122" s="102">
        <f>IF(G124&lt;&gt;"",2,IF(G123&lt;&gt;"",1,0))</f>
        <v>0</v>
      </c>
      <c r="I122" s="1"/>
      <c r="J122" s="87"/>
      <c r="K122" s="74"/>
      <c r="L122" s="74"/>
      <c r="M122" s="74"/>
      <c r="N122" s="74"/>
      <c r="O122" s="74"/>
      <c r="P122" s="74"/>
      <c r="Q122" s="74"/>
      <c r="R122" s="74"/>
      <c r="S122" s="74"/>
      <c r="T122" s="74"/>
      <c r="U122" s="74"/>
      <c r="V122" s="74"/>
      <c r="W122" s="74"/>
      <c r="X122" s="74"/>
      <c r="Y122" s="74"/>
      <c r="Z122" s="74"/>
      <c r="AA122" s="74"/>
    </row>
    <row r="123" spans="1:27" s="2" customFormat="1" ht="12.75">
      <c r="A123" s="5"/>
      <c r="B123" s="124"/>
      <c r="C123" s="43" t="s">
        <v>146</v>
      </c>
      <c r="D123" s="13"/>
      <c r="E123" s="129"/>
      <c r="F123" s="35"/>
      <c r="G123" s="14"/>
      <c r="H123" s="103"/>
      <c r="I123" s="1"/>
      <c r="J123" s="87"/>
      <c r="K123" s="74"/>
      <c r="L123" s="74"/>
      <c r="M123" s="74"/>
      <c r="N123" s="74"/>
      <c r="O123" s="74"/>
      <c r="P123" s="74"/>
      <c r="Q123" s="74"/>
      <c r="R123" s="74"/>
      <c r="S123" s="74"/>
      <c r="T123" s="74"/>
      <c r="U123" s="74"/>
      <c r="V123" s="74"/>
      <c r="W123" s="74"/>
      <c r="X123" s="74"/>
      <c r="Y123" s="74"/>
      <c r="Z123" s="74"/>
      <c r="AA123" s="74"/>
    </row>
    <row r="124" spans="1:27" s="2" customFormat="1" ht="13.5" thickBot="1">
      <c r="A124" s="5"/>
      <c r="B124" s="125"/>
      <c r="C124" s="44" t="s">
        <v>147</v>
      </c>
      <c r="D124" s="15"/>
      <c r="E124" s="130"/>
      <c r="F124" s="45"/>
      <c r="G124" s="16"/>
      <c r="H124" s="104"/>
      <c r="I124" s="3"/>
      <c r="J124" s="88"/>
      <c r="K124" s="74"/>
      <c r="L124" s="74"/>
      <c r="M124" s="74"/>
      <c r="N124" s="74"/>
      <c r="O124" s="74"/>
      <c r="P124" s="74"/>
      <c r="Q124" s="74"/>
      <c r="R124" s="74"/>
      <c r="S124" s="74"/>
      <c r="T124" s="74"/>
      <c r="U124" s="74"/>
      <c r="V124" s="74"/>
      <c r="W124" s="74"/>
      <c r="X124" s="74"/>
      <c r="Y124" s="74"/>
      <c r="Z124" s="74"/>
      <c r="AA124" s="74"/>
    </row>
    <row r="125" spans="1:27" s="2" customFormat="1" ht="12.75">
      <c r="A125" s="5" t="s">
        <v>69</v>
      </c>
      <c r="B125" s="123" t="s">
        <v>71</v>
      </c>
      <c r="C125" s="41" t="s">
        <v>72</v>
      </c>
      <c r="D125" s="10"/>
      <c r="E125" s="128">
        <f>IF(D127&lt;&gt;"",2,IF(D126&lt;&gt;"",1,0))</f>
        <v>0</v>
      </c>
      <c r="F125" s="42"/>
      <c r="G125" s="12"/>
      <c r="H125" s="102">
        <f>IF(G127&lt;&gt;"",2,IF(G126&lt;&gt;"",1,0))</f>
        <v>0</v>
      </c>
      <c r="I125" s="3"/>
      <c r="J125" s="88"/>
      <c r="K125" s="74"/>
      <c r="L125" s="74"/>
      <c r="M125" s="74"/>
      <c r="N125" s="74"/>
      <c r="O125" s="74"/>
      <c r="P125" s="74"/>
      <c r="Q125" s="74"/>
      <c r="R125" s="74"/>
      <c r="S125" s="74"/>
      <c r="T125" s="74"/>
      <c r="U125" s="74"/>
      <c r="V125" s="74"/>
      <c r="W125" s="74"/>
      <c r="X125" s="74"/>
      <c r="Y125" s="74"/>
      <c r="Z125" s="74"/>
      <c r="AA125" s="74"/>
    </row>
    <row r="126" spans="1:27" s="2" customFormat="1" ht="12.75" customHeight="1">
      <c r="A126" s="5"/>
      <c r="B126" s="124"/>
      <c r="C126" s="43" t="s">
        <v>155</v>
      </c>
      <c r="D126" s="13"/>
      <c r="E126" s="129"/>
      <c r="F126" s="35"/>
      <c r="G126" s="14"/>
      <c r="H126" s="103"/>
      <c r="I126" s="3"/>
      <c r="J126" s="88"/>
      <c r="K126" s="74"/>
      <c r="L126" s="74"/>
      <c r="M126" s="74"/>
      <c r="N126" s="74"/>
      <c r="O126" s="74"/>
      <c r="P126" s="74"/>
      <c r="Q126" s="74"/>
      <c r="R126" s="74"/>
      <c r="S126" s="74"/>
      <c r="T126" s="74"/>
      <c r="U126" s="74"/>
      <c r="V126" s="74"/>
      <c r="W126" s="74"/>
      <c r="X126" s="74"/>
      <c r="Y126" s="74"/>
      <c r="Z126" s="74"/>
      <c r="AA126" s="74"/>
    </row>
    <row r="127" spans="1:27" s="2" customFormat="1" ht="13.5" thickBot="1">
      <c r="A127" s="5"/>
      <c r="B127" s="125"/>
      <c r="C127" s="44" t="s">
        <v>156</v>
      </c>
      <c r="D127" s="15"/>
      <c r="E127" s="130"/>
      <c r="F127" s="45"/>
      <c r="G127" s="16"/>
      <c r="H127" s="104"/>
      <c r="I127" s="3"/>
      <c r="J127" s="88"/>
      <c r="K127" s="74"/>
      <c r="L127" s="74"/>
      <c r="M127" s="74"/>
      <c r="N127" s="74"/>
      <c r="O127" s="74"/>
      <c r="P127" s="74"/>
      <c r="Q127" s="74"/>
      <c r="R127" s="74"/>
      <c r="S127" s="74"/>
      <c r="T127" s="74"/>
      <c r="U127" s="74"/>
      <c r="V127" s="74"/>
      <c r="W127" s="74"/>
      <c r="X127" s="74"/>
      <c r="Y127" s="74"/>
      <c r="Z127" s="74"/>
      <c r="AA127" s="74"/>
    </row>
    <row r="128" spans="1:27" s="2" customFormat="1" ht="12.75">
      <c r="A128" s="5" t="s">
        <v>69</v>
      </c>
      <c r="B128" s="124" t="s">
        <v>31</v>
      </c>
      <c r="C128" s="43" t="s">
        <v>157</v>
      </c>
      <c r="D128" s="10"/>
      <c r="E128" s="128">
        <f>IF(D130&lt;&gt;"",2,IF(D129&lt;&gt;"",1,0))</f>
        <v>0</v>
      </c>
      <c r="F128" s="42"/>
      <c r="G128" s="12"/>
      <c r="H128" s="102">
        <f>IF(G130&lt;&gt;"",2,IF(G129&lt;&gt;"",1,0))</f>
        <v>0</v>
      </c>
      <c r="I128" s="3"/>
      <c r="J128" s="88"/>
      <c r="K128" s="74"/>
      <c r="L128" s="74"/>
      <c r="M128" s="74" t="s">
        <v>8</v>
      </c>
      <c r="N128" s="75"/>
      <c r="O128" s="74"/>
      <c r="P128" s="74"/>
      <c r="Q128" s="74"/>
      <c r="R128" s="74"/>
      <c r="S128" s="74"/>
      <c r="T128" s="74"/>
      <c r="U128" s="74"/>
      <c r="V128" s="74"/>
      <c r="W128" s="74"/>
      <c r="X128" s="74"/>
      <c r="Y128" s="74"/>
      <c r="Z128" s="74"/>
      <c r="AA128" s="74"/>
    </row>
    <row r="129" spans="2:14" ht="12.75">
      <c r="B129" s="124"/>
      <c r="C129" s="43" t="s">
        <v>158</v>
      </c>
      <c r="D129" s="13"/>
      <c r="E129" s="129"/>
      <c r="F129" s="35"/>
      <c r="G129" s="14"/>
      <c r="H129" s="103"/>
      <c r="I129" s="3"/>
      <c r="J129" s="88"/>
      <c r="M129" s="74" t="s">
        <v>11</v>
      </c>
      <c r="N129" s="75"/>
    </row>
    <row r="130" spans="2:14" ht="23.25" thickBot="1">
      <c r="B130" s="124"/>
      <c r="C130" s="43" t="s">
        <v>159</v>
      </c>
      <c r="D130" s="15"/>
      <c r="E130" s="130"/>
      <c r="F130" s="45"/>
      <c r="G130" s="16"/>
      <c r="H130" s="104"/>
      <c r="I130" s="3"/>
      <c r="J130" s="88"/>
      <c r="N130" s="75"/>
    </row>
    <row r="131" spans="1:26" ht="12.75">
      <c r="A131" s="5" t="s">
        <v>69</v>
      </c>
      <c r="B131" s="123" t="s">
        <v>32</v>
      </c>
      <c r="C131" s="41" t="s">
        <v>160</v>
      </c>
      <c r="D131" s="10"/>
      <c r="E131" s="128">
        <f>IF(D133&lt;&gt;"",2,IF(D132&lt;&gt;"",1,0))</f>
        <v>0</v>
      </c>
      <c r="F131" s="42"/>
      <c r="G131" s="12"/>
      <c r="H131" s="102">
        <f>IF(G133&lt;&gt;"",2,IF(G132&lt;&gt;"",1,0))</f>
        <v>0</v>
      </c>
      <c r="I131" s="3"/>
      <c r="J131" s="88"/>
      <c r="N131" s="75"/>
      <c r="O131" s="74">
        <f>E151</f>
        <v>43</v>
      </c>
      <c r="Q131" s="75" t="s">
        <v>61</v>
      </c>
      <c r="R131" s="74" t="s">
        <v>62</v>
      </c>
      <c r="T131" s="74" t="s">
        <v>63</v>
      </c>
      <c r="V131" s="74" t="s">
        <v>64</v>
      </c>
      <c r="W131" s="74" t="s">
        <v>65</v>
      </c>
      <c r="X131" s="74" t="s">
        <v>67</v>
      </c>
      <c r="Y131" s="74" t="s">
        <v>68</v>
      </c>
      <c r="Z131" s="74">
        <f>LOOKUP(X156,X132:X182)</f>
      </c>
    </row>
    <row r="132" spans="2:25" ht="12.75" customHeight="1">
      <c r="B132" s="124"/>
      <c r="C132" s="43" t="s">
        <v>161</v>
      </c>
      <c r="D132" s="13"/>
      <c r="E132" s="129"/>
      <c r="F132" s="35"/>
      <c r="G132" s="14"/>
      <c r="H132" s="103"/>
      <c r="I132" s="3"/>
      <c r="J132" s="88"/>
      <c r="N132" s="75"/>
      <c r="O132" s="74">
        <f>O131*2</f>
        <v>86</v>
      </c>
      <c r="Q132" s="79">
        <v>0</v>
      </c>
      <c r="R132" s="76">
        <f aca="true" t="shared" si="0" ref="R132:R182">$O$132*Q132</f>
        <v>0</v>
      </c>
      <c r="T132" s="74">
        <f aca="true" t="shared" si="1" ref="T132:T182">POWER(Q132,2)*$O$132+5</f>
        <v>5</v>
      </c>
      <c r="U132" s="76"/>
      <c r="V132" s="74">
        <f aca="true" t="shared" si="2" ref="V132:V182">IF(AND($O$137&gt;R132,$O$137&lt;=R133),T132,"")</f>
      </c>
      <c r="W132" s="74">
        <f aca="true" t="shared" si="3" ref="W132:W182">IF(AND($O$138&gt;R132,$O$138&lt;=R133),T132,"")</f>
      </c>
      <c r="X132" s="74">
        <f>IF(AND($P$141&gt;R132,$P$141&lt;=R133),$O$132+5,"")</f>
      </c>
      <c r="Y132" s="74">
        <f>IF(AND($P$142&gt;R132,$P$142&lt;=R133),$O$132+5,"")</f>
      </c>
    </row>
    <row r="133" spans="2:25" ht="13.5" thickBot="1">
      <c r="B133" s="125"/>
      <c r="C133" s="44" t="s">
        <v>162</v>
      </c>
      <c r="D133" s="15"/>
      <c r="E133" s="130"/>
      <c r="F133" s="45"/>
      <c r="G133" s="16"/>
      <c r="H133" s="104"/>
      <c r="N133" s="75"/>
      <c r="Q133" s="79">
        <v>0.02</v>
      </c>
      <c r="R133" s="76">
        <f t="shared" si="0"/>
        <v>1.72</v>
      </c>
      <c r="T133" s="74">
        <f t="shared" si="1"/>
        <v>5.0344</v>
      </c>
      <c r="U133" s="76"/>
      <c r="V133" s="74">
        <f t="shared" si="2"/>
      </c>
      <c r="W133" s="74">
        <f t="shared" si="3"/>
      </c>
      <c r="X133" s="74">
        <f aca="true" t="shared" si="4" ref="X133:X182">IF(AND($P$141&gt;R133,$P$141&lt;=R134),$O$132+5,"")</f>
      </c>
      <c r="Y133" s="74">
        <f aca="true" t="shared" si="5" ref="Y133:Y182">IF(AND($P$142&gt;R133,$P$142&lt;=R134),$O$132+5,"")</f>
      </c>
    </row>
    <row r="134" spans="1:25" ht="12.75">
      <c r="A134" s="5" t="s">
        <v>69</v>
      </c>
      <c r="B134" s="96" t="s">
        <v>73</v>
      </c>
      <c r="C134" s="19" t="s">
        <v>163</v>
      </c>
      <c r="D134" s="90"/>
      <c r="E134" s="99">
        <f>IF(D136&lt;&gt;"",2,IF(D135&lt;&gt;"",1,0))</f>
        <v>0</v>
      </c>
      <c r="F134" s="19"/>
      <c r="G134" s="90"/>
      <c r="H134" s="102">
        <f>IF(G136&lt;&gt;"",2,IF(G135&lt;&gt;"",1,0))</f>
        <v>0</v>
      </c>
      <c r="M134" s="74" t="s">
        <v>9</v>
      </c>
      <c r="N134" s="75"/>
      <c r="Q134" s="79">
        <v>0.04</v>
      </c>
      <c r="R134" s="76">
        <f t="shared" si="0"/>
        <v>3.44</v>
      </c>
      <c r="T134" s="74">
        <f t="shared" si="1"/>
        <v>5.1376</v>
      </c>
      <c r="U134" s="76"/>
      <c r="V134" s="74">
        <f t="shared" si="2"/>
      </c>
      <c r="W134" s="74">
        <f t="shared" si="3"/>
      </c>
      <c r="X134" s="74">
        <f t="shared" si="4"/>
      </c>
      <c r="Y134" s="74">
        <f t="shared" si="5"/>
      </c>
    </row>
    <row r="135" spans="2:25" ht="12.75">
      <c r="B135" s="97"/>
      <c r="C135" s="43" t="s">
        <v>164</v>
      </c>
      <c r="D135" s="91"/>
      <c r="E135" s="100"/>
      <c r="F135" s="21"/>
      <c r="G135" s="91"/>
      <c r="H135" s="103"/>
      <c r="M135" s="74" t="s">
        <v>10</v>
      </c>
      <c r="N135" s="75"/>
      <c r="Q135" s="79">
        <v>0.06</v>
      </c>
      <c r="R135" s="76">
        <f t="shared" si="0"/>
        <v>5.16</v>
      </c>
      <c r="T135" s="74">
        <f t="shared" si="1"/>
        <v>5.3096</v>
      </c>
      <c r="U135" s="76"/>
      <c r="V135" s="74">
        <f t="shared" si="2"/>
      </c>
      <c r="W135" s="74">
        <f t="shared" si="3"/>
      </c>
      <c r="X135" s="74">
        <f t="shared" si="4"/>
      </c>
      <c r="Y135" s="74">
        <f t="shared" si="5"/>
      </c>
    </row>
    <row r="136" spans="2:25" ht="13.5" thickBot="1">
      <c r="B136" s="98"/>
      <c r="C136" s="43" t="s">
        <v>165</v>
      </c>
      <c r="D136" s="92"/>
      <c r="E136" s="101"/>
      <c r="F136" s="25"/>
      <c r="G136" s="92"/>
      <c r="H136" s="104"/>
      <c r="N136" s="75"/>
      <c r="Q136" s="79">
        <v>0.08</v>
      </c>
      <c r="R136" s="76">
        <f t="shared" si="0"/>
        <v>6.88</v>
      </c>
      <c r="T136" s="74">
        <f t="shared" si="1"/>
        <v>5.5504</v>
      </c>
      <c r="U136" s="76"/>
      <c r="V136" s="74">
        <f t="shared" si="2"/>
      </c>
      <c r="W136" s="74">
        <f t="shared" si="3"/>
      </c>
      <c r="X136" s="74">
        <f t="shared" si="4"/>
      </c>
      <c r="Y136" s="74">
        <f t="shared" si="5"/>
      </c>
    </row>
    <row r="137" spans="1:25" ht="12.75">
      <c r="A137" s="5" t="s">
        <v>69</v>
      </c>
      <c r="B137" s="96" t="s">
        <v>177</v>
      </c>
      <c r="C137" s="19" t="s">
        <v>180</v>
      </c>
      <c r="D137" s="90"/>
      <c r="E137" s="99">
        <f>IF(D139&lt;&gt;"",2,IF(D138&lt;&gt;"",1,0))</f>
        <v>0</v>
      </c>
      <c r="F137" s="19"/>
      <c r="G137" s="90"/>
      <c r="H137" s="102">
        <f>IF(G139&lt;&gt;"",2,IF(G138&lt;&gt;"",1,0))</f>
        <v>0</v>
      </c>
      <c r="M137" s="74" t="s">
        <v>66</v>
      </c>
      <c r="N137" s="75"/>
      <c r="O137" s="74">
        <f>E150</f>
        <v>0</v>
      </c>
      <c r="Q137" s="79">
        <v>0.1</v>
      </c>
      <c r="R137" s="76">
        <f t="shared" si="0"/>
        <v>8.6</v>
      </c>
      <c r="T137" s="74">
        <f t="shared" si="1"/>
        <v>5.86</v>
      </c>
      <c r="U137" s="76"/>
      <c r="V137" s="74">
        <f t="shared" si="2"/>
      </c>
      <c r="W137" s="74">
        <f t="shared" si="3"/>
      </c>
      <c r="X137" s="74">
        <f t="shared" si="4"/>
      </c>
      <c r="Y137" s="74">
        <f t="shared" si="5"/>
      </c>
    </row>
    <row r="138" spans="2:25" ht="12.75" customHeight="1">
      <c r="B138" s="97"/>
      <c r="C138" s="21" t="s">
        <v>182</v>
      </c>
      <c r="D138" s="91"/>
      <c r="E138" s="100"/>
      <c r="F138" s="21"/>
      <c r="G138" s="91"/>
      <c r="H138" s="103"/>
      <c r="M138" s="74" t="s">
        <v>59</v>
      </c>
      <c r="N138" s="75"/>
      <c r="O138" s="74">
        <f>H150</f>
        <v>0</v>
      </c>
      <c r="Q138" s="79">
        <v>0.12</v>
      </c>
      <c r="R138" s="76">
        <f t="shared" si="0"/>
        <v>10.32</v>
      </c>
      <c r="T138" s="74">
        <f t="shared" si="1"/>
        <v>6.2384</v>
      </c>
      <c r="U138" s="76"/>
      <c r="V138" s="74">
        <f t="shared" si="2"/>
      </c>
      <c r="W138" s="74">
        <f t="shared" si="3"/>
      </c>
      <c r="X138" s="74">
        <f t="shared" si="4"/>
      </c>
      <c r="Y138" s="74">
        <f t="shared" si="5"/>
      </c>
    </row>
    <row r="139" spans="2:25" ht="13.5" thickBot="1">
      <c r="B139" s="98"/>
      <c r="C139" s="23" t="s">
        <v>181</v>
      </c>
      <c r="D139" s="92"/>
      <c r="E139" s="101"/>
      <c r="F139" s="25"/>
      <c r="G139" s="92"/>
      <c r="H139" s="104"/>
      <c r="M139" s="74" t="s">
        <v>60</v>
      </c>
      <c r="N139" s="75"/>
      <c r="Q139" s="79">
        <v>0.14</v>
      </c>
      <c r="R139" s="76">
        <f t="shared" si="0"/>
        <v>12.040000000000001</v>
      </c>
      <c r="T139" s="74">
        <f t="shared" si="1"/>
        <v>6.6856</v>
      </c>
      <c r="U139" s="76"/>
      <c r="V139" s="74">
        <f t="shared" si="2"/>
      </c>
      <c r="W139" s="74">
        <f t="shared" si="3"/>
      </c>
      <c r="X139" s="74">
        <f t="shared" si="4"/>
      </c>
      <c r="Y139" s="74">
        <f t="shared" si="5"/>
      </c>
    </row>
    <row r="140" spans="1:25" ht="12.75">
      <c r="A140" s="5" t="s">
        <v>69</v>
      </c>
      <c r="B140" s="96" t="s">
        <v>178</v>
      </c>
      <c r="C140" s="19" t="s">
        <v>183</v>
      </c>
      <c r="D140" s="90"/>
      <c r="E140" s="99">
        <f>IF(D142&lt;&gt;"",2,IF(D141&lt;&gt;"",1,0))</f>
        <v>0</v>
      </c>
      <c r="F140" s="19"/>
      <c r="G140" s="90"/>
      <c r="H140" s="102">
        <f>IF(G142&lt;&gt;"",2,IF(G141&lt;&gt;"",1,0))</f>
        <v>0</v>
      </c>
      <c r="N140" s="75"/>
      <c r="Q140" s="79">
        <v>0.16</v>
      </c>
      <c r="R140" s="76">
        <f t="shared" si="0"/>
        <v>13.76</v>
      </c>
      <c r="T140" s="74">
        <f t="shared" si="1"/>
        <v>7.2016</v>
      </c>
      <c r="U140" s="76"/>
      <c r="V140" s="74">
        <f t="shared" si="2"/>
      </c>
      <c r="W140" s="74">
        <f t="shared" si="3"/>
      </c>
      <c r="X140" s="74">
        <f t="shared" si="4"/>
      </c>
      <c r="Y140" s="74">
        <f t="shared" si="5"/>
      </c>
    </row>
    <row r="141" spans="2:25" ht="12.75">
      <c r="B141" s="97"/>
      <c r="C141" s="21" t="s">
        <v>184</v>
      </c>
      <c r="D141" s="91"/>
      <c r="E141" s="100"/>
      <c r="F141" s="21"/>
      <c r="G141" s="91"/>
      <c r="H141" s="103"/>
      <c r="N141" s="75"/>
      <c r="O141" s="74">
        <v>20</v>
      </c>
      <c r="P141" s="74">
        <f>$O$132*$O$141/100</f>
        <v>17.2</v>
      </c>
      <c r="Q141" s="79">
        <v>0.18</v>
      </c>
      <c r="R141" s="76">
        <f t="shared" si="0"/>
        <v>15.479999999999999</v>
      </c>
      <c r="T141" s="74">
        <f t="shared" si="1"/>
        <v>7.7864</v>
      </c>
      <c r="U141" s="76"/>
      <c r="V141" s="74">
        <f t="shared" si="2"/>
      </c>
      <c r="W141" s="74">
        <f t="shared" si="3"/>
      </c>
      <c r="X141" s="74">
        <f t="shared" si="4"/>
        <v>91</v>
      </c>
      <c r="Y141" s="74">
        <f t="shared" si="5"/>
      </c>
    </row>
    <row r="142" spans="2:25" ht="23.25" thickBot="1">
      <c r="B142" s="98"/>
      <c r="C142" s="23" t="s">
        <v>185</v>
      </c>
      <c r="D142" s="92"/>
      <c r="E142" s="101"/>
      <c r="F142" s="25"/>
      <c r="G142" s="92"/>
      <c r="H142" s="104"/>
      <c r="N142" s="75"/>
      <c r="O142" s="74">
        <v>40</v>
      </c>
      <c r="P142" s="74">
        <f>$O$132*$O$142/100</f>
        <v>34.4</v>
      </c>
      <c r="Q142" s="79">
        <v>0.2</v>
      </c>
      <c r="R142" s="76">
        <f t="shared" si="0"/>
        <v>17.2</v>
      </c>
      <c r="T142" s="74">
        <f t="shared" si="1"/>
        <v>8.440000000000001</v>
      </c>
      <c r="U142" s="76"/>
      <c r="V142" s="74">
        <f t="shared" si="2"/>
      </c>
      <c r="W142" s="74">
        <f t="shared" si="3"/>
      </c>
      <c r="X142" s="74">
        <f t="shared" si="4"/>
      </c>
      <c r="Y142" s="74">
        <f t="shared" si="5"/>
      </c>
    </row>
    <row r="143" spans="1:25" ht="12.75">
      <c r="A143" s="5" t="s">
        <v>69</v>
      </c>
      <c r="B143" s="124" t="s">
        <v>179</v>
      </c>
      <c r="C143" s="43" t="s">
        <v>188</v>
      </c>
      <c r="D143" s="10"/>
      <c r="E143" s="128">
        <f>IF(D145&lt;&gt;"",2,IF(D144&lt;&gt;"",1,0))</f>
        <v>0</v>
      </c>
      <c r="F143" s="42"/>
      <c r="G143" s="12"/>
      <c r="H143" s="102">
        <f>IF(G145&lt;&gt;"",2,IF(G144&lt;&gt;"",1,0))</f>
        <v>0</v>
      </c>
      <c r="M143" s="74" t="str">
        <f>IF(E150&lt;P141,"CAUTION",22)</f>
        <v>CAUTION</v>
      </c>
      <c r="N143" s="75"/>
      <c r="Q143" s="79">
        <v>0.22</v>
      </c>
      <c r="R143" s="76">
        <f t="shared" si="0"/>
        <v>18.92</v>
      </c>
      <c r="T143" s="74">
        <f t="shared" si="1"/>
        <v>9.1624</v>
      </c>
      <c r="U143" s="76"/>
      <c r="V143" s="74">
        <f t="shared" si="2"/>
      </c>
      <c r="W143" s="74">
        <f t="shared" si="3"/>
      </c>
      <c r="X143" s="74">
        <f t="shared" si="4"/>
      </c>
      <c r="Y143" s="74">
        <f t="shared" si="5"/>
      </c>
    </row>
    <row r="144" spans="2:25" ht="12.75">
      <c r="B144" s="124"/>
      <c r="C144" s="43" t="s">
        <v>186</v>
      </c>
      <c r="D144" s="13"/>
      <c r="E144" s="129"/>
      <c r="F144" s="35"/>
      <c r="G144" s="14"/>
      <c r="H144" s="103"/>
      <c r="N144" s="75"/>
      <c r="Q144" s="79">
        <v>0.24</v>
      </c>
      <c r="R144" s="76">
        <f t="shared" si="0"/>
        <v>20.64</v>
      </c>
      <c r="T144" s="74">
        <f t="shared" si="1"/>
        <v>9.9536</v>
      </c>
      <c r="U144" s="76"/>
      <c r="V144" s="74">
        <f>IF(AND($O$137&gt;R144,$O$137&lt;=R145),T144,"")</f>
      </c>
      <c r="W144" s="74">
        <f>IF(AND($O$138&gt;R144,$O$138&lt;=R145),T144,"")</f>
      </c>
      <c r="X144" s="74">
        <f>IF(AND($P$141&gt;R144,$P$141&lt;=R145),$O$132+5,"")</f>
      </c>
      <c r="Y144" s="74">
        <f>IF(AND($P$142&gt;R144,$P$142&lt;=R145),$O$132+5,"")</f>
      </c>
    </row>
    <row r="145" spans="2:25" ht="23.25" thickBot="1">
      <c r="B145" s="124"/>
      <c r="C145" s="43" t="s">
        <v>187</v>
      </c>
      <c r="D145" s="77"/>
      <c r="E145" s="132"/>
      <c r="F145" s="45"/>
      <c r="G145" s="78"/>
      <c r="H145" s="104"/>
      <c r="N145" s="75"/>
      <c r="Q145" s="79">
        <v>0.26</v>
      </c>
      <c r="R145" s="76">
        <f t="shared" si="0"/>
        <v>22.36</v>
      </c>
      <c r="T145" s="74">
        <f t="shared" si="1"/>
        <v>10.813600000000001</v>
      </c>
      <c r="U145" s="76"/>
      <c r="V145" s="74">
        <f t="shared" si="2"/>
      </c>
      <c r="W145" s="74">
        <f t="shared" si="3"/>
      </c>
      <c r="X145" s="74">
        <f t="shared" si="4"/>
      </c>
      <c r="Y145" s="74">
        <f t="shared" si="5"/>
      </c>
    </row>
    <row r="146" spans="2:25" ht="21" thickBot="1">
      <c r="B146" s="133" t="s">
        <v>13</v>
      </c>
      <c r="C146" s="134"/>
      <c r="D146" s="49"/>
      <c r="E146" s="50"/>
      <c r="F146" s="61"/>
      <c r="G146" s="49"/>
      <c r="H146" s="52"/>
      <c r="N146" s="75"/>
      <c r="Q146" s="79">
        <v>0.28</v>
      </c>
      <c r="R146" s="76">
        <f t="shared" si="0"/>
        <v>24.080000000000002</v>
      </c>
      <c r="T146" s="74">
        <f t="shared" si="1"/>
        <v>11.7424</v>
      </c>
      <c r="U146" s="76"/>
      <c r="V146" s="74">
        <f t="shared" si="2"/>
      </c>
      <c r="W146" s="74">
        <f t="shared" si="3"/>
      </c>
      <c r="X146" s="74">
        <f t="shared" si="4"/>
      </c>
      <c r="Y146" s="74">
        <f t="shared" si="5"/>
      </c>
    </row>
    <row r="147" spans="1:25" ht="12.75">
      <c r="A147" s="5" t="s">
        <v>69</v>
      </c>
      <c r="B147" s="123" t="s">
        <v>1</v>
      </c>
      <c r="C147" s="41" t="s">
        <v>166</v>
      </c>
      <c r="D147" s="17"/>
      <c r="E147" s="135">
        <f>IF(D149&lt;&gt;"",2,IF(D148&lt;&gt;"",1,0))</f>
        <v>0</v>
      </c>
      <c r="F147" s="42"/>
      <c r="G147" s="18"/>
      <c r="H147" s="102">
        <f>IF(G149&lt;&gt;"",2,IF(G148&lt;&gt;"",1,0))</f>
        <v>0</v>
      </c>
      <c r="N147" s="75"/>
      <c r="Q147" s="79">
        <v>0.3</v>
      </c>
      <c r="R147" s="76">
        <f t="shared" si="0"/>
        <v>25.8</v>
      </c>
      <c r="T147" s="74">
        <f t="shared" si="1"/>
        <v>12.739999999999998</v>
      </c>
      <c r="U147" s="76"/>
      <c r="V147" s="74">
        <f t="shared" si="2"/>
      </c>
      <c r="W147" s="74">
        <f t="shared" si="3"/>
      </c>
      <c r="X147" s="74">
        <f t="shared" si="4"/>
      </c>
      <c r="Y147" s="74">
        <f t="shared" si="5"/>
      </c>
    </row>
    <row r="148" spans="2:25" ht="22.5">
      <c r="B148" s="124"/>
      <c r="C148" s="43" t="s">
        <v>167</v>
      </c>
      <c r="D148" s="13"/>
      <c r="E148" s="129"/>
      <c r="F148" s="35"/>
      <c r="G148" s="14"/>
      <c r="H148" s="103"/>
      <c r="N148" s="75"/>
      <c r="Q148" s="79">
        <v>0.32</v>
      </c>
      <c r="R148" s="76">
        <f t="shared" si="0"/>
        <v>27.52</v>
      </c>
      <c r="T148" s="74">
        <f t="shared" si="1"/>
        <v>13.8064</v>
      </c>
      <c r="U148" s="76"/>
      <c r="V148" s="74">
        <f t="shared" si="2"/>
      </c>
      <c r="W148" s="74">
        <f t="shared" si="3"/>
      </c>
      <c r="X148" s="74">
        <f t="shared" si="4"/>
      </c>
      <c r="Y148" s="74">
        <f t="shared" si="5"/>
      </c>
    </row>
    <row r="149" spans="2:25" ht="13.5" thickBot="1">
      <c r="B149" s="124"/>
      <c r="C149" s="43" t="s">
        <v>168</v>
      </c>
      <c r="D149" s="13"/>
      <c r="E149" s="129"/>
      <c r="F149" s="45"/>
      <c r="G149" s="14"/>
      <c r="H149" s="104"/>
      <c r="N149" s="75"/>
      <c r="Q149" s="79">
        <v>0.34</v>
      </c>
      <c r="R149" s="76">
        <f t="shared" si="0"/>
        <v>29.240000000000002</v>
      </c>
      <c r="T149" s="74">
        <f t="shared" si="1"/>
        <v>14.941600000000001</v>
      </c>
      <c r="U149" s="76"/>
      <c r="V149" s="74">
        <f t="shared" si="2"/>
      </c>
      <c r="W149" s="74">
        <f t="shared" si="3"/>
      </c>
      <c r="X149" s="74">
        <f t="shared" si="4"/>
      </c>
      <c r="Y149" s="74">
        <f t="shared" si="5"/>
      </c>
    </row>
    <row r="150" spans="2:25" ht="13.5" thickBot="1">
      <c r="B150" s="62" t="s">
        <v>14</v>
      </c>
      <c r="C150" s="93" t="str">
        <f>IF(E150&lt;P141,"ACCEPTABLE",IF(E150&lt;P142,"CAUTION","HIGH RISK"))</f>
        <v>ACCEPTABLE</v>
      </c>
      <c r="D150" s="47"/>
      <c r="E150" s="63">
        <f>SUM(E11:E149)</f>
        <v>0</v>
      </c>
      <c r="F150" s="94" t="str">
        <f>IF(H150&lt;P141,"ACCEPTABLE",IF(H150&lt;P142,"CAUTION","HIGH RISK"))</f>
        <v>ACCEPTABLE</v>
      </c>
      <c r="G150" s="47"/>
      <c r="H150" s="64">
        <f>SUM(H11:H149)</f>
        <v>0</v>
      </c>
      <c r="N150" s="75"/>
      <c r="Q150" s="79">
        <v>0.36</v>
      </c>
      <c r="R150" s="76">
        <f t="shared" si="0"/>
        <v>30.959999999999997</v>
      </c>
      <c r="T150" s="74">
        <f t="shared" si="1"/>
        <v>16.1456</v>
      </c>
      <c r="U150" s="76"/>
      <c r="V150" s="74">
        <f t="shared" si="2"/>
      </c>
      <c r="W150" s="74">
        <f t="shared" si="3"/>
      </c>
      <c r="X150" s="74">
        <f t="shared" si="4"/>
      </c>
      <c r="Y150" s="74">
        <f t="shared" si="5"/>
      </c>
    </row>
    <row r="151" spans="2:25" ht="13.5" thickBot="1">
      <c r="B151" s="65" t="s">
        <v>15</v>
      </c>
      <c r="C151" s="66"/>
      <c r="D151" s="67"/>
      <c r="E151" s="68">
        <f>COUNT(E11:E149)</f>
        <v>43</v>
      </c>
      <c r="F151" s="66"/>
      <c r="G151" s="47"/>
      <c r="H151" s="69">
        <f>COUNT(H11:H149)</f>
        <v>43</v>
      </c>
      <c r="N151" s="75"/>
      <c r="Q151" s="79">
        <v>0.38</v>
      </c>
      <c r="R151" s="76">
        <f t="shared" si="0"/>
        <v>32.68</v>
      </c>
      <c r="T151" s="74">
        <f t="shared" si="1"/>
        <v>17.4184</v>
      </c>
      <c r="U151" s="76"/>
      <c r="V151" s="74">
        <f t="shared" si="2"/>
      </c>
      <c r="W151" s="74">
        <f t="shared" si="3"/>
      </c>
      <c r="X151" s="74">
        <f t="shared" si="4"/>
      </c>
      <c r="Y151" s="74">
        <f t="shared" si="5"/>
        <v>91</v>
      </c>
    </row>
    <row r="152" spans="2:25" ht="13.5" thickBot="1">
      <c r="B152" s="65" t="s">
        <v>70</v>
      </c>
      <c r="C152" s="66"/>
      <c r="D152" s="67"/>
      <c r="E152" s="68">
        <f>E151-COUNTA(D11:D149)</f>
        <v>43</v>
      </c>
      <c r="F152" s="66"/>
      <c r="G152" s="47"/>
      <c r="H152" s="68">
        <f>H151-COUNTA(G11:G149)</f>
        <v>43</v>
      </c>
      <c r="N152" s="75"/>
      <c r="Q152" s="79">
        <v>0.4</v>
      </c>
      <c r="R152" s="76">
        <f t="shared" si="0"/>
        <v>34.4</v>
      </c>
      <c r="T152" s="74">
        <f t="shared" si="1"/>
        <v>18.760000000000005</v>
      </c>
      <c r="U152" s="76"/>
      <c r="V152" s="74">
        <f t="shared" si="2"/>
      </c>
      <c r="W152" s="74">
        <f t="shared" si="3"/>
      </c>
      <c r="X152" s="74">
        <f t="shared" si="4"/>
      </c>
      <c r="Y152" s="74">
        <f t="shared" si="5"/>
      </c>
    </row>
    <row r="153" spans="1:25" ht="12.75">
      <c r="A153" s="6"/>
      <c r="N153" s="75"/>
      <c r="Q153" s="79">
        <v>0.42</v>
      </c>
      <c r="R153" s="76">
        <f t="shared" si="0"/>
        <v>36.12</v>
      </c>
      <c r="T153" s="74">
        <f t="shared" si="1"/>
        <v>20.170399999999997</v>
      </c>
      <c r="U153" s="76"/>
      <c r="V153" s="74">
        <f t="shared" si="2"/>
      </c>
      <c r="W153" s="74">
        <f t="shared" si="3"/>
      </c>
      <c r="X153" s="74">
        <f t="shared" si="4"/>
      </c>
      <c r="Y153" s="74">
        <f t="shared" si="5"/>
      </c>
    </row>
    <row r="154" spans="1:25" ht="12.75">
      <c r="A154" s="6"/>
      <c r="B154" s="21"/>
      <c r="C154" s="21"/>
      <c r="D154" s="85"/>
      <c r="E154" s="86"/>
      <c r="F154" s="84"/>
      <c r="G154" s="105"/>
      <c r="H154" s="3"/>
      <c r="N154" s="75"/>
      <c r="Q154" s="79">
        <v>0.44</v>
      </c>
      <c r="R154" s="76">
        <f t="shared" si="0"/>
        <v>37.84</v>
      </c>
      <c r="T154" s="74">
        <f t="shared" si="1"/>
        <v>21.6496</v>
      </c>
      <c r="U154" s="76"/>
      <c r="V154" s="74">
        <f t="shared" si="2"/>
      </c>
      <c r="W154" s="74">
        <f t="shared" si="3"/>
      </c>
      <c r="X154" s="74">
        <f t="shared" si="4"/>
      </c>
      <c r="Y154" s="74">
        <f t="shared" si="5"/>
      </c>
    </row>
    <row r="155" spans="1:25" ht="12.75">
      <c r="A155" s="6"/>
      <c r="B155" s="21"/>
      <c r="C155" s="21"/>
      <c r="D155" s="80"/>
      <c r="E155" s="81"/>
      <c r="F155" s="81"/>
      <c r="G155" s="105"/>
      <c r="H155" s="3"/>
      <c r="N155" s="75"/>
      <c r="Q155" s="79">
        <v>0.46</v>
      </c>
      <c r="R155" s="76">
        <f t="shared" si="0"/>
        <v>39.56</v>
      </c>
      <c r="T155" s="74">
        <f t="shared" si="1"/>
        <v>23.1976</v>
      </c>
      <c r="U155" s="76"/>
      <c r="V155" s="74">
        <f t="shared" si="2"/>
      </c>
      <c r="W155" s="74">
        <f t="shared" si="3"/>
      </c>
      <c r="X155" s="74">
        <f t="shared" si="4"/>
      </c>
      <c r="Y155" s="74">
        <f t="shared" si="5"/>
      </c>
    </row>
    <row r="156" spans="1:25" ht="12.75">
      <c r="A156" s="6"/>
      <c r="B156" s="21"/>
      <c r="C156" s="21"/>
      <c r="D156" s="80"/>
      <c r="E156" s="81"/>
      <c r="F156" s="81"/>
      <c r="G156" s="105"/>
      <c r="H156" s="3"/>
      <c r="N156" s="75"/>
      <c r="Q156" s="79">
        <v>0.48</v>
      </c>
      <c r="R156" s="76">
        <f t="shared" si="0"/>
        <v>41.28</v>
      </c>
      <c r="T156" s="74">
        <f t="shared" si="1"/>
        <v>24.8144</v>
      </c>
      <c r="U156" s="76"/>
      <c r="V156" s="74">
        <f t="shared" si="2"/>
      </c>
      <c r="W156" s="74">
        <f t="shared" si="3"/>
      </c>
      <c r="X156" s="74">
        <f t="shared" si="4"/>
      </c>
      <c r="Y156" s="74">
        <f t="shared" si="5"/>
      </c>
    </row>
    <row r="157" spans="2:25" ht="12.75">
      <c r="B157" s="82"/>
      <c r="C157" s="81"/>
      <c r="D157" s="83"/>
      <c r="E157" s="81"/>
      <c r="F157" s="81"/>
      <c r="G157" s="70"/>
      <c r="H157" s="3"/>
      <c r="N157" s="75"/>
      <c r="Q157" s="79">
        <v>0.5</v>
      </c>
      <c r="R157" s="76">
        <f t="shared" si="0"/>
        <v>43</v>
      </c>
      <c r="T157" s="74">
        <f t="shared" si="1"/>
        <v>26.5</v>
      </c>
      <c r="U157" s="76"/>
      <c r="V157" s="74">
        <f t="shared" si="2"/>
      </c>
      <c r="W157" s="74">
        <f t="shared" si="3"/>
      </c>
      <c r="X157" s="74">
        <f t="shared" si="4"/>
      </c>
      <c r="Y157" s="74">
        <f t="shared" si="5"/>
      </c>
    </row>
    <row r="158" spans="2:25" ht="12.75">
      <c r="B158" s="71"/>
      <c r="C158" s="3"/>
      <c r="D158" s="70"/>
      <c r="E158" s="3"/>
      <c r="F158" s="3"/>
      <c r="G158" s="70"/>
      <c r="H158" s="3"/>
      <c r="N158" s="75"/>
      <c r="Q158" s="79">
        <v>0.52</v>
      </c>
      <c r="R158" s="76">
        <f t="shared" si="0"/>
        <v>44.72</v>
      </c>
      <c r="T158" s="74">
        <f t="shared" si="1"/>
        <v>28.254400000000004</v>
      </c>
      <c r="U158" s="76"/>
      <c r="V158" s="74">
        <f t="shared" si="2"/>
      </c>
      <c r="W158" s="74">
        <f t="shared" si="3"/>
      </c>
      <c r="X158" s="74">
        <f t="shared" si="4"/>
      </c>
      <c r="Y158" s="74">
        <f t="shared" si="5"/>
      </c>
    </row>
    <row r="159" spans="2:25" ht="12.75">
      <c r="B159" s="3"/>
      <c r="C159" s="3"/>
      <c r="D159" s="70"/>
      <c r="E159" s="3"/>
      <c r="F159" s="3"/>
      <c r="G159" s="70"/>
      <c r="H159" s="3"/>
      <c r="N159" s="75"/>
      <c r="Q159" s="79">
        <v>0.54</v>
      </c>
      <c r="R159" s="76">
        <f t="shared" si="0"/>
        <v>46.440000000000005</v>
      </c>
      <c r="T159" s="74">
        <f t="shared" si="1"/>
        <v>30.077600000000004</v>
      </c>
      <c r="U159" s="76"/>
      <c r="V159" s="74">
        <f t="shared" si="2"/>
      </c>
      <c r="W159" s="74">
        <f t="shared" si="3"/>
      </c>
      <c r="X159" s="74">
        <f t="shared" si="4"/>
      </c>
      <c r="Y159" s="74">
        <f t="shared" si="5"/>
      </c>
    </row>
    <row r="160" spans="2:25" ht="12.75">
      <c r="B160" s="72"/>
      <c r="N160" s="75"/>
      <c r="Q160" s="79">
        <v>0.56</v>
      </c>
      <c r="R160" s="76">
        <f t="shared" si="0"/>
        <v>48.160000000000004</v>
      </c>
      <c r="T160" s="74">
        <f t="shared" si="1"/>
        <v>31.969600000000003</v>
      </c>
      <c r="U160" s="76"/>
      <c r="V160" s="74">
        <f t="shared" si="2"/>
      </c>
      <c r="W160" s="74">
        <f t="shared" si="3"/>
      </c>
      <c r="X160" s="74">
        <f t="shared" si="4"/>
      </c>
      <c r="Y160" s="74">
        <f t="shared" si="5"/>
      </c>
    </row>
    <row r="161" spans="2:25" ht="12.75">
      <c r="B161" s="72"/>
      <c r="N161" s="75"/>
      <c r="Q161" s="79">
        <v>0.58</v>
      </c>
      <c r="R161" s="76">
        <f t="shared" si="0"/>
        <v>49.879999999999995</v>
      </c>
      <c r="T161" s="74">
        <f t="shared" si="1"/>
        <v>33.9304</v>
      </c>
      <c r="U161" s="76"/>
      <c r="V161" s="74">
        <f t="shared" si="2"/>
      </c>
      <c r="W161" s="74">
        <f t="shared" si="3"/>
      </c>
      <c r="X161" s="74">
        <f t="shared" si="4"/>
      </c>
      <c r="Y161" s="74">
        <f t="shared" si="5"/>
      </c>
    </row>
    <row r="162" spans="2:25" ht="12.75">
      <c r="B162" s="72"/>
      <c r="N162" s="75"/>
      <c r="Q162" s="79">
        <v>0.6</v>
      </c>
      <c r="R162" s="76">
        <f t="shared" si="0"/>
        <v>51.6</v>
      </c>
      <c r="T162" s="74">
        <f t="shared" si="1"/>
        <v>35.959999999999994</v>
      </c>
      <c r="U162" s="76"/>
      <c r="V162" s="74">
        <f t="shared" si="2"/>
      </c>
      <c r="W162" s="74">
        <f t="shared" si="3"/>
      </c>
      <c r="X162" s="74">
        <f t="shared" si="4"/>
      </c>
      <c r="Y162" s="74">
        <f t="shared" si="5"/>
      </c>
    </row>
    <row r="163" spans="14:25" ht="49.5" customHeight="1">
      <c r="N163" s="75"/>
      <c r="Q163" s="79">
        <v>0.62</v>
      </c>
      <c r="R163" s="76">
        <f t="shared" si="0"/>
        <v>53.32</v>
      </c>
      <c r="T163" s="74">
        <f t="shared" si="1"/>
        <v>38.0584</v>
      </c>
      <c r="U163" s="76"/>
      <c r="V163" s="74">
        <f t="shared" si="2"/>
      </c>
      <c r="W163" s="74">
        <f t="shared" si="3"/>
      </c>
      <c r="X163" s="74">
        <f t="shared" si="4"/>
      </c>
      <c r="Y163" s="74">
        <f t="shared" si="5"/>
      </c>
    </row>
    <row r="164" spans="14:25" ht="49.5" customHeight="1">
      <c r="N164" s="75"/>
      <c r="Q164" s="79">
        <v>0.64</v>
      </c>
      <c r="R164" s="76">
        <f t="shared" si="0"/>
        <v>55.04</v>
      </c>
      <c r="T164" s="74">
        <f t="shared" si="1"/>
        <v>40.2256</v>
      </c>
      <c r="U164" s="76"/>
      <c r="V164" s="74">
        <f t="shared" si="2"/>
      </c>
      <c r="W164" s="74">
        <f t="shared" si="3"/>
      </c>
      <c r="X164" s="74">
        <f t="shared" si="4"/>
      </c>
      <c r="Y164" s="74">
        <f t="shared" si="5"/>
      </c>
    </row>
    <row r="165" spans="14:25" ht="12.75">
      <c r="N165" s="75"/>
      <c r="Q165" s="79">
        <v>0.66</v>
      </c>
      <c r="R165" s="76">
        <f t="shared" si="0"/>
        <v>56.760000000000005</v>
      </c>
      <c r="T165" s="74">
        <f t="shared" si="1"/>
        <v>42.461600000000004</v>
      </c>
      <c r="U165" s="76"/>
      <c r="V165" s="74">
        <f t="shared" si="2"/>
      </c>
      <c r="W165" s="74">
        <f t="shared" si="3"/>
      </c>
      <c r="X165" s="74">
        <f t="shared" si="4"/>
      </c>
      <c r="Y165" s="74">
        <f t="shared" si="5"/>
      </c>
    </row>
    <row r="166" spans="14:25" ht="12.75">
      <c r="N166" s="75"/>
      <c r="Q166" s="79">
        <v>0.68</v>
      </c>
      <c r="R166" s="76">
        <f t="shared" si="0"/>
        <v>58.480000000000004</v>
      </c>
      <c r="T166" s="74">
        <f t="shared" si="1"/>
        <v>44.766400000000004</v>
      </c>
      <c r="U166" s="76"/>
      <c r="V166" s="74">
        <f t="shared" si="2"/>
      </c>
      <c r="W166" s="74">
        <f t="shared" si="3"/>
      </c>
      <c r="X166" s="74">
        <f t="shared" si="4"/>
      </c>
      <c r="Y166" s="74">
        <f t="shared" si="5"/>
      </c>
    </row>
    <row r="167" spans="14:25" ht="12.75">
      <c r="N167" s="75"/>
      <c r="Q167" s="79">
        <v>0.7</v>
      </c>
      <c r="R167" s="76">
        <f t="shared" si="0"/>
        <v>60.199999999999996</v>
      </c>
      <c r="T167" s="74">
        <f t="shared" si="1"/>
        <v>47.13999999999999</v>
      </c>
      <c r="U167" s="76"/>
      <c r="V167" s="74">
        <f t="shared" si="2"/>
      </c>
      <c r="W167" s="74">
        <f t="shared" si="3"/>
      </c>
      <c r="X167" s="74">
        <f t="shared" si="4"/>
      </c>
      <c r="Y167" s="74">
        <f t="shared" si="5"/>
      </c>
    </row>
    <row r="168" spans="14:25" ht="12.75">
      <c r="N168" s="75"/>
      <c r="Q168" s="79">
        <v>0.72</v>
      </c>
      <c r="R168" s="76">
        <f t="shared" si="0"/>
        <v>61.919999999999995</v>
      </c>
      <c r="T168" s="74">
        <f t="shared" si="1"/>
        <v>49.5824</v>
      </c>
      <c r="U168" s="76"/>
      <c r="V168" s="74">
        <f t="shared" si="2"/>
      </c>
      <c r="W168" s="74">
        <f t="shared" si="3"/>
      </c>
      <c r="X168" s="74">
        <f t="shared" si="4"/>
      </c>
      <c r="Y168" s="74">
        <f t="shared" si="5"/>
      </c>
    </row>
    <row r="169" spans="14:25" ht="12.75">
      <c r="N169" s="75"/>
      <c r="Q169" s="79">
        <v>0.74</v>
      </c>
      <c r="R169" s="76">
        <f t="shared" si="0"/>
        <v>63.64</v>
      </c>
      <c r="T169" s="74">
        <f t="shared" si="1"/>
        <v>52.093599999999995</v>
      </c>
      <c r="U169" s="76"/>
      <c r="V169" s="74">
        <f t="shared" si="2"/>
      </c>
      <c r="W169" s="74">
        <f t="shared" si="3"/>
      </c>
      <c r="X169" s="74">
        <f t="shared" si="4"/>
      </c>
      <c r="Y169" s="74">
        <f t="shared" si="5"/>
      </c>
    </row>
    <row r="170" spans="14:25" ht="12.75">
      <c r="N170" s="75"/>
      <c r="Q170" s="79">
        <v>0.76</v>
      </c>
      <c r="R170" s="76">
        <f t="shared" si="0"/>
        <v>65.36</v>
      </c>
      <c r="T170" s="74">
        <f t="shared" si="1"/>
        <v>54.6736</v>
      </c>
      <c r="U170" s="76"/>
      <c r="V170" s="74">
        <f t="shared" si="2"/>
      </c>
      <c r="W170" s="74">
        <f t="shared" si="3"/>
      </c>
      <c r="X170" s="74">
        <f t="shared" si="4"/>
      </c>
      <c r="Y170" s="74">
        <f t="shared" si="5"/>
      </c>
    </row>
    <row r="171" spans="14:25" ht="27" customHeight="1" thickBot="1">
      <c r="N171" s="75"/>
      <c r="Q171" s="79">
        <v>0.78</v>
      </c>
      <c r="R171" s="76">
        <f t="shared" si="0"/>
        <v>67.08</v>
      </c>
      <c r="T171" s="74">
        <f t="shared" si="1"/>
        <v>57.3224</v>
      </c>
      <c r="U171" s="76"/>
      <c r="V171" s="74">
        <f t="shared" si="2"/>
      </c>
      <c r="W171" s="74">
        <f t="shared" si="3"/>
      </c>
      <c r="X171" s="74">
        <f t="shared" si="4"/>
      </c>
      <c r="Y171" s="74">
        <f t="shared" si="5"/>
      </c>
    </row>
    <row r="172" spans="2:25" ht="56.25" customHeight="1">
      <c r="B172" s="106" t="s">
        <v>174</v>
      </c>
      <c r="C172" s="107"/>
      <c r="D172" s="110"/>
      <c r="E172" s="111"/>
      <c r="F172" s="114" t="s">
        <v>173</v>
      </c>
      <c r="G172" s="114"/>
      <c r="H172" s="115"/>
      <c r="N172" s="75"/>
      <c r="Q172" s="79">
        <v>0.8</v>
      </c>
      <c r="R172" s="76">
        <f t="shared" si="0"/>
        <v>68.8</v>
      </c>
      <c r="T172" s="74">
        <f t="shared" si="1"/>
        <v>60.04000000000001</v>
      </c>
      <c r="U172" s="76"/>
      <c r="V172" s="74">
        <f t="shared" si="2"/>
      </c>
      <c r="W172" s="74">
        <f t="shared" si="3"/>
      </c>
      <c r="X172" s="74">
        <f t="shared" si="4"/>
      </c>
      <c r="Y172" s="74">
        <f t="shared" si="5"/>
      </c>
    </row>
    <row r="173" spans="2:25" ht="56.25" customHeight="1" thickBot="1">
      <c r="B173" s="108" t="s">
        <v>175</v>
      </c>
      <c r="C173" s="109"/>
      <c r="D173" s="112"/>
      <c r="E173" s="113"/>
      <c r="F173" s="116" t="s">
        <v>173</v>
      </c>
      <c r="G173" s="116"/>
      <c r="H173" s="117"/>
      <c r="N173" s="75"/>
      <c r="Q173" s="79">
        <v>0.82</v>
      </c>
      <c r="R173" s="76">
        <f t="shared" si="0"/>
        <v>70.52</v>
      </c>
      <c r="T173" s="74">
        <f t="shared" si="1"/>
        <v>62.82639999999999</v>
      </c>
      <c r="U173" s="76"/>
      <c r="V173" s="74">
        <f t="shared" si="2"/>
      </c>
      <c r="W173" s="74">
        <f t="shared" si="3"/>
      </c>
      <c r="X173" s="74">
        <f t="shared" si="4"/>
      </c>
      <c r="Y173" s="74">
        <f t="shared" si="5"/>
      </c>
    </row>
    <row r="174" spans="14:25" ht="12.75">
      <c r="N174" s="75"/>
      <c r="Q174" s="79">
        <v>0.84</v>
      </c>
      <c r="R174" s="76">
        <f t="shared" si="0"/>
        <v>72.24</v>
      </c>
      <c r="T174" s="74">
        <f t="shared" si="1"/>
        <v>65.68159999999999</v>
      </c>
      <c r="U174" s="76"/>
      <c r="V174" s="74">
        <f t="shared" si="2"/>
      </c>
      <c r="W174" s="74">
        <f t="shared" si="3"/>
      </c>
      <c r="X174" s="74">
        <f t="shared" si="4"/>
      </c>
      <c r="Y174" s="74">
        <f t="shared" si="5"/>
      </c>
    </row>
    <row r="175" spans="14:25" ht="12.75">
      <c r="N175" s="75"/>
      <c r="Q175" s="79">
        <v>0.86</v>
      </c>
      <c r="R175" s="76">
        <f t="shared" si="0"/>
        <v>73.96</v>
      </c>
      <c r="T175" s="74">
        <f t="shared" si="1"/>
        <v>68.6056</v>
      </c>
      <c r="U175" s="76"/>
      <c r="V175" s="74">
        <f t="shared" si="2"/>
      </c>
      <c r="W175" s="74">
        <f t="shared" si="3"/>
      </c>
      <c r="X175" s="74">
        <f t="shared" si="4"/>
      </c>
      <c r="Y175" s="74">
        <f t="shared" si="5"/>
      </c>
    </row>
    <row r="176" spans="14:25" ht="12.75">
      <c r="N176" s="75"/>
      <c r="Q176" s="79">
        <v>0.88</v>
      </c>
      <c r="R176" s="76">
        <f t="shared" si="0"/>
        <v>75.68</v>
      </c>
      <c r="T176" s="74">
        <f t="shared" si="1"/>
        <v>71.5984</v>
      </c>
      <c r="U176" s="76"/>
      <c r="V176" s="74">
        <f t="shared" si="2"/>
      </c>
      <c r="W176" s="74">
        <f t="shared" si="3"/>
      </c>
      <c r="X176" s="74">
        <f t="shared" si="4"/>
      </c>
      <c r="Y176" s="74">
        <f t="shared" si="5"/>
      </c>
    </row>
    <row r="177" spans="14:25" ht="12.75">
      <c r="N177" s="75"/>
      <c r="Q177" s="79">
        <v>0.9</v>
      </c>
      <c r="R177" s="76">
        <f t="shared" si="0"/>
        <v>77.4</v>
      </c>
      <c r="T177" s="74">
        <f t="shared" si="1"/>
        <v>74.66000000000001</v>
      </c>
      <c r="U177" s="76"/>
      <c r="V177" s="74">
        <f t="shared" si="2"/>
      </c>
      <c r="W177" s="74">
        <f t="shared" si="3"/>
      </c>
      <c r="X177" s="74">
        <f t="shared" si="4"/>
      </c>
      <c r="Y177" s="74">
        <f t="shared" si="5"/>
      </c>
    </row>
    <row r="178" spans="14:25" ht="12.75">
      <c r="N178" s="75"/>
      <c r="Q178" s="79">
        <v>0.92</v>
      </c>
      <c r="R178" s="76">
        <f t="shared" si="0"/>
        <v>79.12</v>
      </c>
      <c r="T178" s="74">
        <f t="shared" si="1"/>
        <v>77.7904</v>
      </c>
      <c r="U178" s="76"/>
      <c r="V178" s="74">
        <f t="shared" si="2"/>
      </c>
      <c r="W178" s="74">
        <f t="shared" si="3"/>
      </c>
      <c r="X178" s="74">
        <f t="shared" si="4"/>
      </c>
      <c r="Y178" s="74">
        <f t="shared" si="5"/>
      </c>
    </row>
    <row r="179" spans="14:25" ht="12.75">
      <c r="N179" s="75"/>
      <c r="Q179" s="79">
        <v>0.94</v>
      </c>
      <c r="R179" s="76">
        <f t="shared" si="0"/>
        <v>80.83999999999999</v>
      </c>
      <c r="T179" s="74">
        <f t="shared" si="1"/>
        <v>80.9896</v>
      </c>
      <c r="U179" s="76"/>
      <c r="V179" s="74">
        <f t="shared" si="2"/>
      </c>
      <c r="W179" s="74">
        <f t="shared" si="3"/>
      </c>
      <c r="X179" s="74">
        <f t="shared" si="4"/>
      </c>
      <c r="Y179" s="74">
        <f t="shared" si="5"/>
      </c>
    </row>
    <row r="180" spans="14:25" ht="12.75">
      <c r="N180" s="75"/>
      <c r="Q180" s="79">
        <v>0.96</v>
      </c>
      <c r="R180" s="76">
        <f t="shared" si="0"/>
        <v>82.56</v>
      </c>
      <c r="T180" s="74">
        <f t="shared" si="1"/>
        <v>84.2576</v>
      </c>
      <c r="U180" s="76"/>
      <c r="V180" s="74">
        <f t="shared" si="2"/>
      </c>
      <c r="W180" s="74">
        <f t="shared" si="3"/>
      </c>
      <c r="X180" s="74">
        <f t="shared" si="4"/>
      </c>
      <c r="Y180" s="74">
        <f t="shared" si="5"/>
      </c>
    </row>
    <row r="181" spans="17:25" ht="12.75">
      <c r="Q181" s="79">
        <v>0.98</v>
      </c>
      <c r="R181" s="76">
        <f t="shared" si="0"/>
        <v>84.28</v>
      </c>
      <c r="T181" s="74">
        <f t="shared" si="1"/>
        <v>87.5944</v>
      </c>
      <c r="U181" s="76"/>
      <c r="V181" s="74">
        <f t="shared" si="2"/>
      </c>
      <c r="W181" s="74">
        <f t="shared" si="3"/>
      </c>
      <c r="X181" s="74">
        <f t="shared" si="4"/>
      </c>
      <c r="Y181" s="74">
        <f t="shared" si="5"/>
      </c>
    </row>
    <row r="182" spans="17:25" ht="12.75">
      <c r="Q182" s="79">
        <v>1</v>
      </c>
      <c r="R182" s="76">
        <f t="shared" si="0"/>
        <v>86</v>
      </c>
      <c r="T182" s="74">
        <f t="shared" si="1"/>
        <v>91</v>
      </c>
      <c r="U182" s="76"/>
      <c r="V182" s="74">
        <f t="shared" si="2"/>
      </c>
      <c r="W182" s="74">
        <f t="shared" si="3"/>
      </c>
      <c r="X182" s="74">
        <f t="shared" si="4"/>
      </c>
      <c r="Y182" s="74">
        <f t="shared" si="5"/>
      </c>
    </row>
    <row r="183" ht="12.75">
      <c r="Q183" s="75"/>
    </row>
  </sheetData>
  <sheetProtection sheet="1" selectLockedCells="1"/>
  <mergeCells count="155">
    <mergeCell ref="H23:H25"/>
    <mergeCell ref="B63:B65"/>
    <mergeCell ref="E63:E65"/>
    <mergeCell ref="H63:H65"/>
    <mergeCell ref="B60:B62"/>
    <mergeCell ref="E60:E62"/>
    <mergeCell ref="H60:H62"/>
    <mergeCell ref="B48:B50"/>
    <mergeCell ref="E48:E50"/>
    <mergeCell ref="H48:H50"/>
    <mergeCell ref="B1:B3"/>
    <mergeCell ref="E1:E3"/>
    <mergeCell ref="H1:H3"/>
    <mergeCell ref="B6:C8"/>
    <mergeCell ref="E6:E8"/>
    <mergeCell ref="F6:F8"/>
    <mergeCell ref="H6:H8"/>
    <mergeCell ref="E14:E16"/>
    <mergeCell ref="H17:H19"/>
    <mergeCell ref="B47:C47"/>
    <mergeCell ref="B39:B41"/>
    <mergeCell ref="E39:E41"/>
    <mergeCell ref="B26:B28"/>
    <mergeCell ref="E26:E28"/>
    <mergeCell ref="H43:H45"/>
    <mergeCell ref="H39:H41"/>
    <mergeCell ref="E29:E31"/>
    <mergeCell ref="B51:B53"/>
    <mergeCell ref="E51:E53"/>
    <mergeCell ref="H51:H53"/>
    <mergeCell ref="E20:E22"/>
    <mergeCell ref="H20:H22"/>
    <mergeCell ref="B32:C32"/>
    <mergeCell ref="B33:B35"/>
    <mergeCell ref="E33:E35"/>
    <mergeCell ref="H33:H35"/>
    <mergeCell ref="B20:B22"/>
    <mergeCell ref="B66:B68"/>
    <mergeCell ref="E66:E68"/>
    <mergeCell ref="H66:H68"/>
    <mergeCell ref="B69:C69"/>
    <mergeCell ref="B54:B56"/>
    <mergeCell ref="E54:E56"/>
    <mergeCell ref="H54:H56"/>
    <mergeCell ref="B57:B59"/>
    <mergeCell ref="E57:E59"/>
    <mergeCell ref="H57:H59"/>
    <mergeCell ref="B70:B72"/>
    <mergeCell ref="E70:E72"/>
    <mergeCell ref="H70:H72"/>
    <mergeCell ref="B73:B75"/>
    <mergeCell ref="E73:E75"/>
    <mergeCell ref="H73:H75"/>
    <mergeCell ref="B80:B82"/>
    <mergeCell ref="E80:E82"/>
    <mergeCell ref="H80:H82"/>
    <mergeCell ref="B83:C83"/>
    <mergeCell ref="B76:B78"/>
    <mergeCell ref="E76:E78"/>
    <mergeCell ref="H76:H78"/>
    <mergeCell ref="B79:C79"/>
    <mergeCell ref="B84:B86"/>
    <mergeCell ref="E84:E86"/>
    <mergeCell ref="H84:H86"/>
    <mergeCell ref="B87:B89"/>
    <mergeCell ref="E87:E89"/>
    <mergeCell ref="H87:H89"/>
    <mergeCell ref="B96:C96"/>
    <mergeCell ref="B97:B99"/>
    <mergeCell ref="E97:E99"/>
    <mergeCell ref="H97:H99"/>
    <mergeCell ref="B90:B92"/>
    <mergeCell ref="E90:E92"/>
    <mergeCell ref="H90:H92"/>
    <mergeCell ref="B93:B95"/>
    <mergeCell ref="E93:E95"/>
    <mergeCell ref="H93:H95"/>
    <mergeCell ref="B106:B108"/>
    <mergeCell ref="E106:E108"/>
    <mergeCell ref="H106:H108"/>
    <mergeCell ref="B109:C109"/>
    <mergeCell ref="B100:B102"/>
    <mergeCell ref="E100:E102"/>
    <mergeCell ref="H100:H102"/>
    <mergeCell ref="B103:B105"/>
    <mergeCell ref="E103:E105"/>
    <mergeCell ref="H103:H105"/>
    <mergeCell ref="B110:B112"/>
    <mergeCell ref="E110:E112"/>
    <mergeCell ref="H110:H112"/>
    <mergeCell ref="B113:B115"/>
    <mergeCell ref="E113:E115"/>
    <mergeCell ref="H113:H115"/>
    <mergeCell ref="B116:B118"/>
    <mergeCell ref="E116:E118"/>
    <mergeCell ref="H116:H118"/>
    <mergeCell ref="B119:B121"/>
    <mergeCell ref="E119:E121"/>
    <mergeCell ref="H119:H121"/>
    <mergeCell ref="H147:H149"/>
    <mergeCell ref="B146:C146"/>
    <mergeCell ref="B147:B149"/>
    <mergeCell ref="E147:E149"/>
    <mergeCell ref="H122:H124"/>
    <mergeCell ref="H143:H145"/>
    <mergeCell ref="H128:H130"/>
    <mergeCell ref="B125:B127"/>
    <mergeCell ref="E125:E127"/>
    <mergeCell ref="H125:H127"/>
    <mergeCell ref="H26:H28"/>
    <mergeCell ref="B131:B133"/>
    <mergeCell ref="E131:E133"/>
    <mergeCell ref="H131:H133"/>
    <mergeCell ref="B143:B145"/>
    <mergeCell ref="E143:E145"/>
    <mergeCell ref="E128:E130"/>
    <mergeCell ref="B128:B130"/>
    <mergeCell ref="B122:B124"/>
    <mergeCell ref="E122:E124"/>
    <mergeCell ref="B29:B31"/>
    <mergeCell ref="H11:H13"/>
    <mergeCell ref="B14:B16"/>
    <mergeCell ref="B36:B38"/>
    <mergeCell ref="E36:E38"/>
    <mergeCell ref="H36:H38"/>
    <mergeCell ref="H14:H16"/>
    <mergeCell ref="B17:B19"/>
    <mergeCell ref="E17:E19"/>
    <mergeCell ref="B11:B13"/>
    <mergeCell ref="H29:H31"/>
    <mergeCell ref="B9:C9"/>
    <mergeCell ref="B46:C46"/>
    <mergeCell ref="B42:C42"/>
    <mergeCell ref="B43:B45"/>
    <mergeCell ref="B10:C10"/>
    <mergeCell ref="E11:E13"/>
    <mergeCell ref="B23:B25"/>
    <mergeCell ref="E23:E25"/>
    <mergeCell ref="E43:E45"/>
    <mergeCell ref="G154:G156"/>
    <mergeCell ref="B172:C172"/>
    <mergeCell ref="B173:C173"/>
    <mergeCell ref="D172:E172"/>
    <mergeCell ref="D173:E173"/>
    <mergeCell ref="F172:H172"/>
    <mergeCell ref="F173:H173"/>
    <mergeCell ref="B134:B136"/>
    <mergeCell ref="E134:E136"/>
    <mergeCell ref="H134:H136"/>
    <mergeCell ref="B140:B142"/>
    <mergeCell ref="E140:E142"/>
    <mergeCell ref="H140:H142"/>
    <mergeCell ref="B137:B139"/>
    <mergeCell ref="E137:E139"/>
    <mergeCell ref="H137:H139"/>
  </mergeCells>
  <conditionalFormatting sqref="E1:E3 H1:H3">
    <cfRule type="cellIs" priority="76" dxfId="6" operator="equal" stopIfTrue="1">
      <formula>2</formula>
    </cfRule>
  </conditionalFormatting>
  <conditionalFormatting sqref="E146 H146">
    <cfRule type="cellIs" priority="68" dxfId="6" operator="equal" stopIfTrue="1">
      <formula>2</formula>
    </cfRule>
  </conditionalFormatting>
  <conditionalFormatting sqref="H79 E79">
    <cfRule type="cellIs" priority="67" dxfId="22" operator="equal" stopIfTrue="1">
      <formula>2</formula>
    </cfRule>
  </conditionalFormatting>
  <conditionalFormatting sqref="H42 E42">
    <cfRule type="cellIs" priority="61" dxfId="22" operator="equal" stopIfTrue="1">
      <formula>2</formula>
    </cfRule>
  </conditionalFormatting>
  <conditionalFormatting sqref="E29:E31 E11:E22 H11:H22">
    <cfRule type="cellIs" priority="56" dxfId="22" operator="equal" stopIfTrue="1">
      <formula>2</formula>
    </cfRule>
  </conditionalFormatting>
  <conditionalFormatting sqref="E11:E13">
    <cfRule type="cellIs" priority="52" dxfId="22" operator="equal" stopIfTrue="1">
      <formula>2</formula>
    </cfRule>
    <cfRule type="cellIs" priority="53" dxfId="38" operator="equal" stopIfTrue="1">
      <formula>2</formula>
    </cfRule>
    <cfRule type="cellIs" priority="54" dxfId="37" operator="equal" stopIfTrue="1">
      <formula>2</formula>
    </cfRule>
    <cfRule type="cellIs" priority="55" dxfId="53" operator="equal" stopIfTrue="1">
      <formula>2</formula>
    </cfRule>
  </conditionalFormatting>
  <conditionalFormatting sqref="E26:E28 H26:H28">
    <cfRule type="cellIs" priority="51" dxfId="6" operator="equal" stopIfTrue="1">
      <formula>2</formula>
    </cfRule>
  </conditionalFormatting>
  <conditionalFormatting sqref="E23:E25 H23:H25">
    <cfRule type="cellIs" priority="50" dxfId="6" operator="equal" stopIfTrue="1">
      <formula>2</formula>
    </cfRule>
  </conditionalFormatting>
  <conditionalFormatting sqref="E33:E38 H33:H38">
    <cfRule type="cellIs" priority="49" dxfId="22" operator="equal" stopIfTrue="1">
      <formula>2</formula>
    </cfRule>
  </conditionalFormatting>
  <conditionalFormatting sqref="E39:E41">
    <cfRule type="cellIs" priority="48" dxfId="22" operator="equal" stopIfTrue="1">
      <formula>2</formula>
    </cfRule>
  </conditionalFormatting>
  <conditionalFormatting sqref="E43:E45">
    <cfRule type="cellIs" priority="47" dxfId="22" operator="equal" stopIfTrue="1">
      <formula>2</formula>
    </cfRule>
  </conditionalFormatting>
  <conditionalFormatting sqref="E48:E50">
    <cfRule type="cellIs" priority="43" dxfId="22" operator="equal" stopIfTrue="1">
      <formula>2</formula>
    </cfRule>
    <cfRule type="cellIs" priority="44" dxfId="38" operator="equal" stopIfTrue="1">
      <formula>2</formula>
    </cfRule>
    <cfRule type="cellIs" priority="45" dxfId="37" operator="equal" stopIfTrue="1">
      <formula>2</formula>
    </cfRule>
    <cfRule type="cellIs" priority="46" dxfId="53" operator="equal" stopIfTrue="1">
      <formula>2</formula>
    </cfRule>
  </conditionalFormatting>
  <conditionalFormatting sqref="E66:E68 H48:H59 E48:E59">
    <cfRule type="cellIs" priority="42" dxfId="22" operator="equal" stopIfTrue="1">
      <formula>2</formula>
    </cfRule>
  </conditionalFormatting>
  <conditionalFormatting sqref="E63:E65 H63:H65">
    <cfRule type="cellIs" priority="41" dxfId="6" operator="equal" stopIfTrue="1">
      <formula>2</formula>
    </cfRule>
  </conditionalFormatting>
  <conditionalFormatting sqref="E60:E62 H60:H62">
    <cfRule type="cellIs" priority="40" dxfId="6" operator="equal" stopIfTrue="1">
      <formula>2</formula>
    </cfRule>
  </conditionalFormatting>
  <conditionalFormatting sqref="E70:E75 H70:H75">
    <cfRule type="cellIs" priority="39" dxfId="22" operator="equal" stopIfTrue="1">
      <formula>2</formula>
    </cfRule>
  </conditionalFormatting>
  <conditionalFormatting sqref="E76:E78">
    <cfRule type="cellIs" priority="38" dxfId="22" operator="equal" stopIfTrue="1">
      <formula>2</formula>
    </cfRule>
  </conditionalFormatting>
  <conditionalFormatting sqref="E80:E82">
    <cfRule type="cellIs" priority="37" dxfId="22" operator="equal" stopIfTrue="1">
      <formula>2</formula>
    </cfRule>
  </conditionalFormatting>
  <conditionalFormatting sqref="E84:E95 H84:H92">
    <cfRule type="cellIs" priority="36" dxfId="22" operator="equal" stopIfTrue="1">
      <formula>2</formula>
    </cfRule>
  </conditionalFormatting>
  <conditionalFormatting sqref="E97:E108 H97:H105">
    <cfRule type="cellIs" priority="35" dxfId="22" operator="equal" stopIfTrue="1">
      <formula>2</formula>
    </cfRule>
  </conditionalFormatting>
  <conditionalFormatting sqref="H110:H121 E110:E121">
    <cfRule type="cellIs" priority="34" dxfId="22" operator="equal" stopIfTrue="1">
      <formula>2</formula>
    </cfRule>
  </conditionalFormatting>
  <conditionalFormatting sqref="E122:E124 H122:H124">
    <cfRule type="cellIs" priority="33" dxfId="6" operator="equal" stopIfTrue="1">
      <formula>2</formula>
    </cfRule>
  </conditionalFormatting>
  <conditionalFormatting sqref="E131:E133 H131:H133">
    <cfRule type="cellIs" priority="32" dxfId="6" operator="equal" stopIfTrue="1">
      <formula>2</formula>
    </cfRule>
  </conditionalFormatting>
  <conditionalFormatting sqref="E128:E130 H128:H130">
    <cfRule type="cellIs" priority="31" dxfId="6" operator="equal" stopIfTrue="1">
      <formula>2</formula>
    </cfRule>
  </conditionalFormatting>
  <conditionalFormatting sqref="E125:E127 H125:H127">
    <cfRule type="cellIs" priority="30" dxfId="6" operator="equal" stopIfTrue="1">
      <formula>2</formula>
    </cfRule>
  </conditionalFormatting>
  <conditionalFormatting sqref="E143:E145">
    <cfRule type="cellIs" priority="29" dxfId="6" operator="equal" stopIfTrue="1">
      <formula>2</formula>
    </cfRule>
  </conditionalFormatting>
  <conditionalFormatting sqref="E147:E149">
    <cfRule type="cellIs" priority="28" dxfId="22" operator="equal" stopIfTrue="1">
      <formula>2</formula>
    </cfRule>
  </conditionalFormatting>
  <conditionalFormatting sqref="E152">
    <cfRule type="cellIs" priority="24" dxfId="19" operator="notEqual" stopIfTrue="1">
      <formula>0</formula>
    </cfRule>
    <cfRule type="cellIs" priority="25" dxfId="19" operator="notEqual" stopIfTrue="1">
      <formula>0</formula>
    </cfRule>
  </conditionalFormatting>
  <conditionalFormatting sqref="H152">
    <cfRule type="cellIs" priority="23" dxfId="19" operator="notEqual" stopIfTrue="1">
      <formula>0</formula>
    </cfRule>
  </conditionalFormatting>
  <conditionalFormatting sqref="H147:H149">
    <cfRule type="cellIs" priority="22" dxfId="6" operator="equal" stopIfTrue="1">
      <formula>2</formula>
    </cfRule>
  </conditionalFormatting>
  <conditionalFormatting sqref="H143:H145">
    <cfRule type="cellIs" priority="21" dxfId="6" operator="equal" stopIfTrue="1">
      <formula>2</formula>
    </cfRule>
  </conditionalFormatting>
  <conditionalFormatting sqref="H106:H108">
    <cfRule type="cellIs" priority="20" dxfId="6" operator="equal" stopIfTrue="1">
      <formula>2</formula>
    </cfRule>
  </conditionalFormatting>
  <conditionalFormatting sqref="H93:H95">
    <cfRule type="cellIs" priority="19" dxfId="6" operator="equal" stopIfTrue="1">
      <formula>2</formula>
    </cfRule>
  </conditionalFormatting>
  <conditionalFormatting sqref="H80:H82">
    <cfRule type="cellIs" priority="18" dxfId="6" operator="equal" stopIfTrue="1">
      <formula>2</formula>
    </cfRule>
  </conditionalFormatting>
  <conditionalFormatting sqref="H76:H78">
    <cfRule type="cellIs" priority="17" dxfId="6" operator="equal" stopIfTrue="1">
      <formula>2</formula>
    </cfRule>
  </conditionalFormatting>
  <conditionalFormatting sqref="H66:H68">
    <cfRule type="cellIs" priority="16" dxfId="6" operator="equal" stopIfTrue="1">
      <formula>2</formula>
    </cfRule>
  </conditionalFormatting>
  <conditionalFormatting sqref="H39:H41">
    <cfRule type="cellIs" priority="15" dxfId="6" operator="equal" stopIfTrue="1">
      <formula>2</formula>
    </cfRule>
  </conditionalFormatting>
  <conditionalFormatting sqref="H43:H45">
    <cfRule type="cellIs" priority="14" dxfId="6" operator="equal" stopIfTrue="1">
      <formula>2</formula>
    </cfRule>
  </conditionalFormatting>
  <conditionalFormatting sqref="H29:H31">
    <cfRule type="cellIs" priority="13" dxfId="6" operator="equal" stopIfTrue="1">
      <formula>2</formula>
    </cfRule>
  </conditionalFormatting>
  <conditionalFormatting sqref="E140:E142 H140:H142">
    <cfRule type="cellIs" priority="12" dxfId="6" operator="equal" stopIfTrue="1">
      <formula>2</formula>
    </cfRule>
  </conditionalFormatting>
  <conditionalFormatting sqref="E137:E139 H137:H139">
    <cfRule type="cellIs" priority="11" dxfId="6" operator="equal" stopIfTrue="1">
      <formula>2</formula>
    </cfRule>
  </conditionalFormatting>
  <conditionalFormatting sqref="E134:E136 H134:H136">
    <cfRule type="cellIs" priority="10" dxfId="6" operator="equal" stopIfTrue="1">
      <formula>2</formula>
    </cfRule>
  </conditionalFormatting>
  <conditionalFormatting sqref="C150 F150">
    <cfRule type="containsText" priority="4" dxfId="2" operator="containsText" stopIfTrue="1" text="HIGH RISK">
      <formula>NOT(ISERROR(SEARCH("HIGH RISK",C150)))</formula>
    </cfRule>
    <cfRule type="containsText" priority="5" dxfId="0" operator="containsText" stopIfTrue="1" text="ACCEPTABLE">
      <formula>NOT(ISERROR(SEARCH("ACCEPTABLE",C150)))</formula>
    </cfRule>
    <cfRule type="containsText" priority="6" dxfId="1" operator="containsText" stopIfTrue="1" text="CAUTION">
      <formula>NOT(ISERROR(SEARCH("CAUTION",C150)))</formula>
    </cfRule>
  </conditionalFormatting>
  <conditionalFormatting sqref="F6:F8">
    <cfRule type="containsText" priority="1" dxfId="2" operator="containsText" stopIfTrue="1" text="Final risk: HIGH RISK">
      <formula>NOT(ISERROR(SEARCH("Final risk: HIGH RISK",F6)))</formula>
    </cfRule>
    <cfRule type="containsText" priority="2" dxfId="1" operator="containsText" stopIfTrue="1" text="Final risk: CAUTION">
      <formula>NOT(ISERROR(SEARCH("Final risk: CAUTION",F6)))</formula>
    </cfRule>
    <cfRule type="containsText" priority="3" dxfId="0" operator="containsText" stopIfTrue="1" text="Final risk: ACCEPTABLE">
      <formula>NOT(ISERROR(SEARCH("Final risk: ACCEPTABLE",F6)))</formula>
    </cfRule>
  </conditionalFormatting>
  <printOptions/>
  <pageMargins left="0.7086614173228347" right="0.7086614173228347" top="0.7480314960629921" bottom="0.7480314960629921" header="0.31496062992125984" footer="0.31496062992125984"/>
  <pageSetup fitToHeight="0" fitToWidth="1" horizontalDpi="300" verticalDpi="300" orientation="portrait" paperSize="9" scale="65" r:id="rId3"/>
  <headerFooter>
    <oddFooter>&amp;CPagina &amp;P di &amp;N</oddFooter>
  </headerFooter>
  <rowBreaks count="2" manualBreakCount="2">
    <brk id="82" min="1" max="7" man="1"/>
    <brk id="152" min="1"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a61104</dc:creator>
  <cp:keywords/>
  <dc:description/>
  <cp:lastModifiedBy>Stefano</cp:lastModifiedBy>
  <cp:lastPrinted>2020-03-13T09:27:55Z</cp:lastPrinted>
  <dcterms:created xsi:type="dcterms:W3CDTF">2010-01-19T14:14:28Z</dcterms:created>
  <dcterms:modified xsi:type="dcterms:W3CDTF">2020-03-20T18:33:24Z</dcterms:modified>
  <cp:category/>
  <cp:version/>
  <cp:contentType/>
  <cp:contentStatus/>
</cp:coreProperties>
</file>